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xl/calcChain.xml" ContentType="application/vnd.openxmlformats-officedocument.spreadsheetml.calcChain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360" yWindow="360" windowWidth="14115" windowHeight="10770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Rekapitulace!$G$13</definedName>
    <definedName name="Dodavka0">Položky!#REF!</definedName>
    <definedName name="HSV">Rekapitulace!$E$13</definedName>
    <definedName name="HSV0">Položky!#REF!</definedName>
    <definedName name="HZS">Rekapitulace!$I$13</definedName>
    <definedName name="HZS0">Položky!#REF!</definedName>
    <definedName name="JKSO">'Krycí list'!$G$2</definedName>
    <definedName name="MJ">'Krycí list'!$G$5</definedName>
    <definedName name="Mont">Rekapitulace!$H$13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Položky!$A$1:$G$57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Rekapitulace!$F$13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Rekapitulace!$H$26</definedName>
    <definedName name="VRNKc">Rekapitulace!#REF!</definedName>
    <definedName name="VRNnazev">Rekapitulace!#REF!</definedName>
    <definedName name="VRNproc">Rekapitulace!#REF!</definedName>
    <definedName name="VRNzakl">Rekapitulace!#REF!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45621" fullCalcOnLoad="1"/>
</workbook>
</file>

<file path=xl/calcChain.xml><?xml version="1.0" encoding="utf-8"?>
<calcChain xmlns="http://schemas.openxmlformats.org/spreadsheetml/2006/main">
  <c r="D21" i="1" l="1"/>
  <c r="D20" i="1"/>
  <c r="D19" i="1"/>
  <c r="D18" i="1"/>
  <c r="D17" i="1"/>
  <c r="D16" i="1"/>
  <c r="D15" i="1"/>
  <c r="BE56" i="3"/>
  <c r="BD56" i="3"/>
  <c r="BC56" i="3"/>
  <c r="BA56" i="3"/>
  <c r="G56" i="3"/>
  <c r="BB56" i="3" s="1"/>
  <c r="BE55" i="3"/>
  <c r="BE57" i="3" s="1"/>
  <c r="I12" i="2" s="1"/>
  <c r="BD55" i="3"/>
  <c r="BC55" i="3"/>
  <c r="BC57" i="3" s="1"/>
  <c r="G12" i="2" s="1"/>
  <c r="BA55" i="3"/>
  <c r="BA57" i="3" s="1"/>
  <c r="E12" i="2" s="1"/>
  <c r="G55" i="3"/>
  <c r="BB55" i="3" s="1"/>
  <c r="B12" i="2"/>
  <c r="A12" i="2"/>
  <c r="BD57" i="3"/>
  <c r="H12" i="2" s="1"/>
  <c r="G57" i="3"/>
  <c r="C57" i="3"/>
  <c r="BE52" i="3"/>
  <c r="BD52" i="3"/>
  <c r="BC52" i="3"/>
  <c r="BA52" i="3"/>
  <c r="G52" i="3"/>
  <c r="BB52" i="3" s="1"/>
  <c r="BE51" i="3"/>
  <c r="BD51" i="3"/>
  <c r="BC51" i="3"/>
  <c r="BA51" i="3"/>
  <c r="G51" i="3"/>
  <c r="BB51" i="3" s="1"/>
  <c r="BE49" i="3"/>
  <c r="BD49" i="3"/>
  <c r="BC49" i="3"/>
  <c r="BA49" i="3"/>
  <c r="G49" i="3"/>
  <c r="BB49" i="3" s="1"/>
  <c r="BE47" i="3"/>
  <c r="BE53" i="3" s="1"/>
  <c r="I11" i="2" s="1"/>
  <c r="BD47" i="3"/>
  <c r="BC47" i="3"/>
  <c r="BC53" i="3" s="1"/>
  <c r="G11" i="2" s="1"/>
  <c r="BA47" i="3"/>
  <c r="BA53" i="3" s="1"/>
  <c r="E11" i="2" s="1"/>
  <c r="G47" i="3"/>
  <c r="BB47" i="3" s="1"/>
  <c r="BB53" i="3" s="1"/>
  <c r="F11" i="2" s="1"/>
  <c r="B11" i="2"/>
  <c r="A11" i="2"/>
  <c r="BD53" i="3"/>
  <c r="H11" i="2" s="1"/>
  <c r="G53" i="3"/>
  <c r="C53" i="3"/>
  <c r="BE44" i="3"/>
  <c r="BD44" i="3"/>
  <c r="BC44" i="3"/>
  <c r="BA44" i="3"/>
  <c r="G44" i="3"/>
  <c r="BB44" i="3" s="1"/>
  <c r="BE43" i="3"/>
  <c r="BD43" i="3"/>
  <c r="BC43" i="3"/>
  <c r="BA43" i="3"/>
  <c r="G43" i="3"/>
  <c r="BB43" i="3" s="1"/>
  <c r="BE42" i="3"/>
  <c r="BD42" i="3"/>
  <c r="BC42" i="3"/>
  <c r="BA42" i="3"/>
  <c r="G42" i="3"/>
  <c r="BB42" i="3" s="1"/>
  <c r="BE40" i="3"/>
  <c r="BD40" i="3"/>
  <c r="BC40" i="3"/>
  <c r="BA40" i="3"/>
  <c r="G40" i="3"/>
  <c r="BB40" i="3" s="1"/>
  <c r="BE39" i="3"/>
  <c r="BD39" i="3"/>
  <c r="BC39" i="3"/>
  <c r="BA39" i="3"/>
  <c r="G39" i="3"/>
  <c r="BB39" i="3" s="1"/>
  <c r="BE38" i="3"/>
  <c r="BD38" i="3"/>
  <c r="BC38" i="3"/>
  <c r="BA38" i="3"/>
  <c r="G38" i="3"/>
  <c r="BB38" i="3" s="1"/>
  <c r="BE37" i="3"/>
  <c r="BD37" i="3"/>
  <c r="BC37" i="3"/>
  <c r="BA37" i="3"/>
  <c r="G37" i="3"/>
  <c r="BB37" i="3" s="1"/>
  <c r="BE36" i="3"/>
  <c r="BD36" i="3"/>
  <c r="BC36" i="3"/>
  <c r="BA36" i="3"/>
  <c r="G36" i="3"/>
  <c r="BB36" i="3" s="1"/>
  <c r="B10" i="2"/>
  <c r="A10" i="2"/>
  <c r="BE45" i="3"/>
  <c r="I10" i="2" s="1"/>
  <c r="BD45" i="3"/>
  <c r="H10" i="2" s="1"/>
  <c r="BC45" i="3"/>
  <c r="G10" i="2" s="1"/>
  <c r="BA45" i="3"/>
  <c r="E10" i="2" s="1"/>
  <c r="G45" i="3"/>
  <c r="C45" i="3"/>
  <c r="BE33" i="3"/>
  <c r="BD33" i="3"/>
  <c r="BC33" i="3"/>
  <c r="BA33" i="3"/>
  <c r="G33" i="3"/>
  <c r="BB33" i="3" s="1"/>
  <c r="BE32" i="3"/>
  <c r="BD32" i="3"/>
  <c r="BC32" i="3"/>
  <c r="BA32" i="3"/>
  <c r="G32" i="3"/>
  <c r="BB32" i="3" s="1"/>
  <c r="BE30" i="3"/>
  <c r="BD30" i="3"/>
  <c r="BC30" i="3"/>
  <c r="BA30" i="3"/>
  <c r="G30" i="3"/>
  <c r="BB30" i="3" s="1"/>
  <c r="BE29" i="3"/>
  <c r="BD29" i="3"/>
  <c r="BC29" i="3"/>
  <c r="BA29" i="3"/>
  <c r="G29" i="3"/>
  <c r="BB29" i="3" s="1"/>
  <c r="BE28" i="3"/>
  <c r="BD28" i="3"/>
  <c r="BC28" i="3"/>
  <c r="BA28" i="3"/>
  <c r="G28" i="3"/>
  <c r="BB28" i="3" s="1"/>
  <c r="BE26" i="3"/>
  <c r="BD26" i="3"/>
  <c r="BC26" i="3"/>
  <c r="BA26" i="3"/>
  <c r="G26" i="3"/>
  <c r="BB26" i="3" s="1"/>
  <c r="BE24" i="3"/>
  <c r="BD24" i="3"/>
  <c r="BC24" i="3"/>
  <c r="BA24" i="3"/>
  <c r="G24" i="3"/>
  <c r="BB24" i="3" s="1"/>
  <c r="BE22" i="3"/>
  <c r="BD22" i="3"/>
  <c r="BC22" i="3"/>
  <c r="BA22" i="3"/>
  <c r="G22" i="3"/>
  <c r="BB22" i="3" s="1"/>
  <c r="BE20" i="3"/>
  <c r="BD20" i="3"/>
  <c r="BC20" i="3"/>
  <c r="BA20" i="3"/>
  <c r="G20" i="3"/>
  <c r="BB20" i="3" s="1"/>
  <c r="BE18" i="3"/>
  <c r="BD18" i="3"/>
  <c r="BC18" i="3"/>
  <c r="BA18" i="3"/>
  <c r="G18" i="3"/>
  <c r="BB18" i="3" s="1"/>
  <c r="BE16" i="3"/>
  <c r="BD16" i="3"/>
  <c r="BC16" i="3"/>
  <c r="BA16" i="3"/>
  <c r="G16" i="3"/>
  <c r="BB16" i="3" s="1"/>
  <c r="BB34" i="3" s="1"/>
  <c r="F9" i="2" s="1"/>
  <c r="B9" i="2"/>
  <c r="A9" i="2"/>
  <c r="BE34" i="3"/>
  <c r="I9" i="2" s="1"/>
  <c r="BD34" i="3"/>
  <c r="H9" i="2" s="1"/>
  <c r="BC34" i="3"/>
  <c r="G9" i="2" s="1"/>
  <c r="BA34" i="3"/>
  <c r="E9" i="2" s="1"/>
  <c r="G34" i="3"/>
  <c r="C34" i="3"/>
  <c r="BD13" i="3"/>
  <c r="BC13" i="3"/>
  <c r="BB13" i="3"/>
  <c r="BA13" i="3"/>
  <c r="G13" i="3"/>
  <c r="BE13" i="3" s="1"/>
  <c r="BE14" i="3" s="1"/>
  <c r="I8" i="2" s="1"/>
  <c r="B8" i="2"/>
  <c r="A8" i="2"/>
  <c r="BD14" i="3"/>
  <c r="H8" i="2" s="1"/>
  <c r="BC14" i="3"/>
  <c r="G8" i="2" s="1"/>
  <c r="BB14" i="3"/>
  <c r="F8" i="2" s="1"/>
  <c r="BA14" i="3"/>
  <c r="E8" i="2" s="1"/>
  <c r="G14" i="3"/>
  <c r="C14" i="3"/>
  <c r="BE10" i="3"/>
  <c r="BD10" i="3"/>
  <c r="BC10" i="3"/>
  <c r="BB10" i="3"/>
  <c r="G10" i="3"/>
  <c r="BA10" i="3" s="1"/>
  <c r="BE9" i="3"/>
  <c r="BD9" i="3"/>
  <c r="BC9" i="3"/>
  <c r="BB9" i="3"/>
  <c r="G9" i="3"/>
  <c r="BA9" i="3" s="1"/>
  <c r="BE8" i="3"/>
  <c r="BD8" i="3"/>
  <c r="BC8" i="3"/>
  <c r="BB8" i="3"/>
  <c r="BA8" i="3"/>
  <c r="G8" i="3"/>
  <c r="B7" i="2"/>
  <c r="A7" i="2"/>
  <c r="BE11" i="3"/>
  <c r="I7" i="2" s="1"/>
  <c r="I13" i="2" s="1"/>
  <c r="C21" i="1" s="1"/>
  <c r="BD11" i="3"/>
  <c r="H7" i="2" s="1"/>
  <c r="BC11" i="3"/>
  <c r="G7" i="2" s="1"/>
  <c r="G13" i="2" s="1"/>
  <c r="C18" i="1" s="1"/>
  <c r="BB11" i="3"/>
  <c r="F7" i="2" s="1"/>
  <c r="G11" i="3"/>
  <c r="C11" i="3"/>
  <c r="E4" i="3"/>
  <c r="C4" i="3"/>
  <c r="F3" i="3"/>
  <c r="C3" i="3"/>
  <c r="C2" i="2"/>
  <c r="C1" i="2"/>
  <c r="F33" i="1"/>
  <c r="C33" i="1"/>
  <c r="C31" i="1"/>
  <c r="C9" i="1"/>
  <c r="G7" i="1"/>
  <c r="D2" i="1"/>
  <c r="C2" i="1"/>
  <c r="H13" i="2" l="1"/>
  <c r="C17" i="1" s="1"/>
  <c r="BA11" i="3"/>
  <c r="E7" i="2" s="1"/>
  <c r="E13" i="2" s="1"/>
  <c r="BB45" i="3"/>
  <c r="F10" i="2" s="1"/>
  <c r="F13" i="2" s="1"/>
  <c r="C16" i="1" s="1"/>
  <c r="BB57" i="3"/>
  <c r="F12" i="2" s="1"/>
  <c r="G25" i="2" l="1"/>
  <c r="I25" i="2" s="1"/>
  <c r="G24" i="2"/>
  <c r="I24" i="2" s="1"/>
  <c r="G21" i="1" s="1"/>
  <c r="G23" i="2"/>
  <c r="I23" i="2" s="1"/>
  <c r="G20" i="1" s="1"/>
  <c r="G22" i="2"/>
  <c r="I22" i="2" s="1"/>
  <c r="G19" i="1" s="1"/>
  <c r="G21" i="2"/>
  <c r="I21" i="2" s="1"/>
  <c r="G18" i="1" s="1"/>
  <c r="G20" i="2"/>
  <c r="I20" i="2" s="1"/>
  <c r="G17" i="1" s="1"/>
  <c r="G19" i="2"/>
  <c r="I19" i="2" s="1"/>
  <c r="G16" i="1" s="1"/>
  <c r="G18" i="2"/>
  <c r="I18" i="2" s="1"/>
  <c r="C15" i="1"/>
  <c r="C19" i="1" s="1"/>
  <c r="C22" i="1" s="1"/>
  <c r="H26" i="2" l="1"/>
  <c r="G23" i="1" s="1"/>
  <c r="G22" i="1" s="1"/>
  <c r="G15" i="1"/>
  <c r="C23" i="1" l="1"/>
  <c r="F30" i="1" s="1"/>
  <c r="F31" i="1" l="1"/>
  <c r="F34" i="1" s="1"/>
</calcChain>
</file>

<file path=xl/sharedStrings.xml><?xml version="1.0" encoding="utf-8"?>
<sst xmlns="http://schemas.openxmlformats.org/spreadsheetml/2006/main" count="240" uniqueCount="168">
  <si>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</si>
  <si>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</si>
  <si>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</si>
  <si>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</si>
  <si>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</si>
  <si>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</si>
  <si>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</si>
  <si>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</si>
  <si>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</si>
  <si>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</si>
  <si>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</si>
  <si>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</si>
  <si>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</si>
  <si>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</si>
  <si>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</si>
  <si>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</si>
  <si>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</si>
  <si>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</si>
  <si>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</si>
  <si>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</si>
  <si>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</si>
  <si>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</si>
  <si>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</si>
  <si>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</si>
  <si>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</si>
  <si>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</si>
  <si>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</si>
  <si>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</si>
  <si>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</si>
  <si>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</si>
  <si>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</si>
  <si>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</si>
  <si>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</si>
  <si>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</si>
  <si>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</si>
  <si>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</si>
  <si>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</si>
  <si>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</si>
  <si>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</si>
  <si>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</si>
  <si>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</si>
  <si>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</si>
  <si>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</si>
  <si>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</si>
  <si>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</si>
  <si>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</si>
  <si>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</si>
  <si>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</si>
  <si>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</si>
  <si>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</si>
  <si>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</si>
  <si>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</si>
  <si>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</si>
  <si>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</si>
  <si>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</si>
  <si>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</si>
  <si>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</si>
  <si>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</si>
  <si>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</si>
  <si>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</si>
  <si>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</si>
  <si>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</si>
  <si>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</si>
  <si>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</si>
  <si>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</si>
  <si>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</si>
  <si>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</si>
  <si>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</si>
  <si>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</si>
  <si>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</si>
  <si>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</si>
  <si>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</si>
  <si>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</si>
  <si>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</si>
  <si>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</si>
  <si>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</si>
  <si>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SLEPÝ ROZPOČET</t>
  </si>
  <si>
    <t>Slepý rozpočet</t>
  </si>
  <si>
    <t>0034</t>
  </si>
  <si>
    <t>Objekt klubovny sportovní areál Postoupky</t>
  </si>
  <si>
    <t>001</t>
  </si>
  <si>
    <t>Zdravotechnika</t>
  </si>
  <si>
    <t>100201010</t>
  </si>
  <si>
    <t>Výkopové a záhozové práce pro pokládku odp potrubí a přečerp.stanice</t>
  </si>
  <si>
    <t>m3</t>
  </si>
  <si>
    <t>100201015</t>
  </si>
  <si>
    <t xml:space="preserve">Odfvoz přebytečné zeminy a skládkovné </t>
  </si>
  <si>
    <t>100201020</t>
  </si>
  <si>
    <t>Rozebrání a nová pokládka chodníku po uložení odp.potrubí</t>
  </si>
  <si>
    <t>m2</t>
  </si>
  <si>
    <t>900</t>
  </si>
  <si>
    <t>Hodinové zúčtovací sazby</t>
  </si>
  <si>
    <t>902</t>
  </si>
  <si>
    <t>Sekací,bourací a zazdívací práce pro rozvody potrubí  ZT</t>
  </si>
  <si>
    <t>hodina</t>
  </si>
  <si>
    <t>721</t>
  </si>
  <si>
    <t>Vnitřní kanalizace</t>
  </si>
  <si>
    <t>721176103</t>
  </si>
  <si>
    <t xml:space="preserve">Potrubí HT připojovací D 50 x 1,8 mm </t>
  </si>
  <si>
    <t>m</t>
  </si>
  <si>
    <t>R00</t>
  </si>
  <si>
    <t>721176105</t>
  </si>
  <si>
    <t xml:space="preserve">Potrubí HT připojovací D 110 x 2,7 mm </t>
  </si>
  <si>
    <t>721176115</t>
  </si>
  <si>
    <t xml:space="preserve">Potrubí HT odpadní svislé D 110 x 2,7 mm </t>
  </si>
  <si>
    <t>721176223</t>
  </si>
  <si>
    <t xml:space="preserve">Potrubí KG svodné (ležaté) v zemi D 125 x 3,2 mm </t>
  </si>
  <si>
    <t>721194105</t>
  </si>
  <si>
    <t xml:space="preserve">Vyvedení odpadních výpustek D 50 x 1,8 </t>
  </si>
  <si>
    <t>kus</t>
  </si>
  <si>
    <t>721194109</t>
  </si>
  <si>
    <t xml:space="preserve">Vyvedení odpadních výpustek D 110 x 2,3 </t>
  </si>
  <si>
    <t>721201010</t>
  </si>
  <si>
    <t xml:space="preserve">Montáž HL tvarovek </t>
  </si>
  <si>
    <t>721272112</t>
  </si>
  <si>
    <t xml:space="preserve">HL tvarovka odvětrávací Dn 100 </t>
  </si>
  <si>
    <t>721290123</t>
  </si>
  <si>
    <t xml:space="preserve">Zkouška těsnosti kanalizace kouřem DN 300 </t>
  </si>
  <si>
    <t>721201</t>
  </si>
  <si>
    <t>Š1,2 -šachta plast D-400 mm vč.montáže</t>
  </si>
  <si>
    <t>998721201R00</t>
  </si>
  <si>
    <t xml:space="preserve">Přesun hmot pro vnitřní kanalizaci, výšky do 6 m </t>
  </si>
  <si>
    <t>722</t>
  </si>
  <si>
    <t>Vnitřní vodovod</t>
  </si>
  <si>
    <t>722130992U00</t>
  </si>
  <si>
    <t xml:space="preserve">Vsaz odboč záv potr svěr spojka 25 </t>
  </si>
  <si>
    <t>722172331R00</t>
  </si>
  <si>
    <t xml:space="preserve">Potrubí z PPR D 20/3,4 mm </t>
  </si>
  <si>
    <t>722172332R00</t>
  </si>
  <si>
    <t xml:space="preserve">Potrubí z PPR , D 25/4,2 mm </t>
  </si>
  <si>
    <t>722181221U00</t>
  </si>
  <si>
    <t xml:space="preserve">Vod potrubí izolace PE tl-10 DN-22 </t>
  </si>
  <si>
    <t>722190401</t>
  </si>
  <si>
    <t xml:space="preserve">Vyvedení a upevnění výpustek DN 15 </t>
  </si>
  <si>
    <t>734209103RT3</t>
  </si>
  <si>
    <t>Montáž armatur závitových,s 1závitem, G 1/2 včetně kul.kohoutu vypouštěcího</t>
  </si>
  <si>
    <t>734209115RT2</t>
  </si>
  <si>
    <t>Montáž armatur závitových,se 2závity, G 1 včetně kulového kohoutu</t>
  </si>
  <si>
    <t>998722201R00</t>
  </si>
  <si>
    <t xml:space="preserve">Přesun hmot pro vnitřní vodovod, výšky do 6 m </t>
  </si>
  <si>
    <t>725</t>
  </si>
  <si>
    <t>Zařizovací předměty</t>
  </si>
  <si>
    <t>725111273</t>
  </si>
  <si>
    <t xml:space="preserve">WC2  -imobilní </t>
  </si>
  <si>
    <t>soubor</t>
  </si>
  <si>
    <t>Závesný klozet  imobilní,sedátko,předstěnový systém it,montáž,úchytné madla.specielní splachování</t>
  </si>
  <si>
    <t>725212160</t>
  </si>
  <si>
    <t xml:space="preserve">U2 -  Umyvadlo imobilní </t>
  </si>
  <si>
    <t>Umyvadlo keramické imobilní,skrytý um.sifon,úchytná madla,montáž,</t>
  </si>
  <si>
    <t>725531101U00</t>
  </si>
  <si>
    <t xml:space="preserve">El ohřívač zásobník beztlak 5l/2kW vč.baterie </t>
  </si>
  <si>
    <t>998725201R00</t>
  </si>
  <si>
    <t xml:space="preserve">Přesun hmot pro zařizovací předměty, výšky do 6 m </t>
  </si>
  <si>
    <t>767</t>
  </si>
  <si>
    <t>Konstrukce zámečnické</t>
  </si>
  <si>
    <t>767995501</t>
  </si>
  <si>
    <t xml:space="preserve">Doplňkové upevňovací konstrukce pozink </t>
  </si>
  <si>
    <t>kg</t>
  </si>
  <si>
    <t>998767201R00</t>
  </si>
  <si>
    <t xml:space="preserve">Přesun hmot pro zámečnické konstr., výšky do 6 m </t>
  </si>
  <si>
    <t>Ztížené výrobní podmínky</t>
  </si>
  <si>
    <t>Oborová přirážka</t>
  </si>
  <si>
    <t>Přesun stavebních kapacit</t>
  </si>
  <si>
    <t>Mimostaveništní doprava</t>
  </si>
  <si>
    <t>Zařízení staveniště</t>
  </si>
  <si>
    <t>Provoz investora</t>
  </si>
  <si>
    <t>Kompletační činnost (IČD)</t>
  </si>
  <si>
    <t>Rezerva rozpočtu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</si>
</sst>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dd/mm/yy"/>
    <numFmt numFmtId="165" formatCode="0.0"/>
    <numFmt numFmtId="166" formatCode="#,##0\ &quot;Kč&quot;"/>
  </numFmts>
  <fonts count="25" x14ac:knownFonts="1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10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0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26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0" fontId="6" fillId="2" borderId="4" xfId="0" applyFont="1" applyFill="1" applyBorder="1" applyAlignment="1">
      <alignment horizontal="left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0" fontId="5" fillId="0" borderId="9" xfId="0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0" fontId="4" fillId="2" borderId="9" xfId="0" applyFont="1" applyFill="1" applyBorder="1"/>
    <xf numFmtId="0" fontId="3" fillId="2" borderId="9" xfId="0" applyFont="1" applyFill="1" applyBorder="1"/>
    <xf numFmtId="0" fontId="3" fillId="2" borderId="8" xfId="0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0" fontId="4" fillId="2" borderId="0" xfId="0" applyFont="1" applyFill="1" applyBorder="1"/>
    <xf numFmtId="0" fontId="3" fillId="2" borderId="0" xfId="0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10" xfId="0" applyFont="1" applyBorder="1" applyAlignment="1">
      <alignment horizontal="center"/>
    </xf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8" fillId="0" borderId="0" xfId="0" applyFont="1"/>
    <xf numFmtId="0" fontId="0" fillId="0" borderId="0" xfId="0" applyAlignment="1"/>
    <xf numFmtId="0" fontId="9" fillId="0" borderId="0" xfId="0" applyFont="1" applyAlignment="1">
      <alignment horizontal="left" vertical="top" wrapText="1"/>
    </xf>
    <xf numFmtId="0" fontId="0" fillId="0" borderId="0" xfId="0" applyAlignment="1">
      <alignment vertical="justify"/>
    </xf>
    <xf numFmtId="0" fontId="0" fillId="0" borderId="0" xfId="0" applyAlignment="1">
      <alignment horizontal="left" wrapTex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4" fillId="0" borderId="45" xfId="1" applyFont="1" applyBorder="1"/>
    <xf numFmtId="0" fontId="3" fillId="0" borderId="45" xfId="1" applyFont="1" applyBorder="1"/>
    <xf numFmtId="0" fontId="3" fillId="0" borderId="45" xfId="1" applyFont="1" applyBorder="1" applyAlignment="1">
      <alignment horizontal="right"/>
    </xf>
    <xf numFmtId="0" fontId="3" fillId="0" borderId="46" xfId="1" applyFont="1" applyBorder="1"/>
    <xf numFmtId="0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4" fillId="0" borderId="50" xfId="1" applyFont="1" applyBorder="1"/>
    <xf numFmtId="0" fontId="3" fillId="0" borderId="50" xfId="1" applyFont="1" applyBorder="1"/>
    <xf numFmtId="0" fontId="3" fillId="0" borderId="50" xfId="1" applyFont="1" applyBorder="1" applyAlignment="1">
      <alignment horizontal="right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3" fillId="0" borderId="0" xfId="1" applyFont="1" applyAlignment="1">
      <alignment horizontal="center"/>
    </xf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5" fillId="0" borderId="46" xfId="1" applyFont="1" applyBorder="1" applyAlignment="1">
      <alignment horizontal="right"/>
    </xf>
    <xf numFmtId="0" fontId="3" fillId="0" borderId="45" xfId="1" applyFont="1" applyBorder="1" applyAlignment="1">
      <alignment horizontal="left"/>
    </xf>
    <xf numFmtId="0" fontId="3" fillId="0" borderId="47" xfId="1" applyFont="1" applyBorder="1"/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49" fontId="5" fillId="0" borderId="56" xfId="1" applyNumberFormat="1" applyFont="1" applyBorder="1" applyAlignment="1">
      <alignment horizontal="left"/>
    </xf>
    <xf numFmtId="0" fontId="19" fillId="3" borderId="34" xfId="1" applyNumberFormat="1" applyFont="1" applyFill="1" applyBorder="1" applyAlignment="1">
      <alignment horizontal="left" wrapText="1" indent="1"/>
    </xf>
    <xf numFmtId="0" fontId="20" fillId="0" borderId="0" xfId="0" applyNumberFormat="1" applyFont="1"/>
    <xf numFmtId="0" fontId="20" fillId="0" borderId="13" xfId="0" applyNumberFormat="1" applyFont="1" applyBorder="1"/>
    <xf numFmtId="0" fontId="21" fillId="0" borderId="0" xfId="1" applyFont="1" applyAlignment="1">
      <alignment wrapText="1"/>
    </xf>
    <xf numFmtId="0" fontId="3" fillId="2" borderId="10" xfId="1" applyFont="1" applyFill="1" applyBorder="1" applyAlignment="1">
      <alignment horizontal="center"/>
    </xf>
    <xf numFmtId="49" fontId="22" fillId="2" borderId="10" xfId="1" applyNumberFormat="1" applyFont="1" applyFill="1" applyBorder="1" applyAlignment="1">
      <alignment horizontal="left"/>
    </xf>
    <xf numFmtId="0" fontId="22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3" fillId="0" borderId="0" xfId="1" applyFont="1" applyAlignment="1"/>
    <xf numFmtId="0" fontId="10" fillId="0" borderId="0" xfId="1" applyAlignment="1">
      <alignment horizontal="right"/>
    </xf>
    <xf numFmtId="0" fontId="24" fillId="0" borderId="0" xfId="1" applyFont="1" applyBorder="1"/>
    <xf numFmtId="3" fontId="24" fillId="0" borderId="0" xfId="1" applyNumberFormat="1" applyFont="1" applyBorder="1" applyAlignment="1">
      <alignment horizontal="right"/>
    </xf>
    <xf numFmtId="4" fontId="24" fillId="0" borderId="0" xfId="1" applyNumberFormat="1" applyFont="1" applyBorder="1"/>
    <xf numFmtId="0" fontId="23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</cellXfs>
  <cellStyles count="2">
    <cellStyle name="Normální" xfId="0" builtinId="0"/>
    <cellStyle name="normální_POL.XLS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1"/>
  <dimension ref="A1:BE55"/>
  <sheetViews>
    <sheetView tabSelected="1" workbookViewId="0"/>
  </sheetViews>
  <sheetFormatPr defaultRowHeight="12.75" x14ac:dyDescent="0.2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 x14ac:dyDescent="0.25">
      <c r="A1" s="1" t="s">
        <v>76</v>
      </c>
      <c r="B1" s="2"/>
      <c r="C1" s="2"/>
      <c r="D1" s="2"/>
      <c r="E1" s="2"/>
      <c r="F1" s="2"/>
      <c r="G1" s="2"/>
    </row>
    <row r="2" spans="1:57" ht="12.75" customHeight="1" x14ac:dyDescent="0.2">
      <c r="A2" s="3" t="s">
        <v>0</v>
      </c>
      <c r="B2" s="4"/>
      <c r="C2" s="5">
        <f>Rekapitulace!H1</f>
        <v>1</v>
      </c>
      <c r="D2" s="5" t="str">
        <f>Rekapitulace!G2</f>
        <v>Zdravotechnika</v>
      </c>
      <c r="E2" s="4"/>
      <c r="F2" s="6" t="s">
        <v>1</v>
      </c>
      <c r="G2" s="7"/>
    </row>
    <row r="3" spans="1:57" ht="3" hidden="1" customHeight="1" x14ac:dyDescent="0.2">
      <c r="A3" s="8"/>
      <c r="B3" s="9"/>
      <c r="C3" s="10"/>
      <c r="D3" s="10"/>
      <c r="E3" s="9"/>
      <c r="F3" s="11"/>
      <c r="G3" s="12"/>
    </row>
    <row r="4" spans="1:57" ht="12" customHeight="1" x14ac:dyDescent="0.2">
      <c r="A4" s="13" t="s">
        <v>2</v>
      </c>
      <c r="B4" s="9"/>
      <c r="C4" s="10" t="s">
        <v>3</v>
      </c>
      <c r="D4" s="10"/>
      <c r="E4" s="9"/>
      <c r="F4" s="11" t="s">
        <v>4</v>
      </c>
      <c r="G4" s="14"/>
    </row>
    <row r="5" spans="1:57" ht="12.95" customHeight="1" x14ac:dyDescent="0.2">
      <c r="A5" s="15" t="s">
        <v>80</v>
      </c>
      <c r="B5" s="16"/>
      <c r="C5" s="17" t="s">
        <v>7</v>
      </c>
      <c r="D5" s="18"/>
      <c r="E5" s="19"/>
      <c r="F5" s="11" t="s">
        <v>6</v>
      </c>
      <c r="G5" s="12"/>
    </row>
    <row r="6" spans="1:57" ht="12.95" customHeight="1" x14ac:dyDescent="0.2">
      <c r="A6" s="13" t="s">
        <v>7</v>
      </c>
      <c r="B6" s="9"/>
      <c r="C6" s="10" t="s">
        <v>8</v>
      </c>
      <c r="D6" s="10"/>
      <c r="E6" s="9"/>
      <c r="F6" s="20" t="s">
        <v>9</v>
      </c>
      <c r="G6" s="21"/>
      <c r="O6" s="22"/>
    </row>
    <row r="7" spans="1:57" ht="12.95" customHeight="1" x14ac:dyDescent="0.2">
      <c r="A7" s="23" t="s">
        <v>78</v>
      </c>
      <c r="B7" s="24"/>
      <c r="C7" s="25" t="s">
        <v>79</v>
      </c>
      <c r="D7" s="26"/>
      <c r="E7" s="26"/>
      <c r="F7" s="27" t="s">
        <v>10</v>
      </c>
      <c r="G7" s="21">
        <f>IF(PocetMJ=0,,ROUND((F30+F32)/PocetMJ,1))</f>
        <v>0</v>
      </c>
    </row>
    <row r="8" spans="1:57" x14ac:dyDescent="0.2">
      <c r="A8" s="28" t="s">
        <v>11</v>
      </c>
      <c r="B8" s="11"/>
      <c r="C8" s="29"/>
      <c r="D8" s="29"/>
      <c r="E8" s="30"/>
      <c r="F8" s="31" t="s">
        <v>12</v>
      </c>
      <c r="G8" s="32"/>
      <c r="H8" s="33"/>
      <c r="I8" s="34"/>
    </row>
    <row r="9" spans="1:57" x14ac:dyDescent="0.2">
      <c r="A9" s="28" t="s">
        <v>13</v>
      </c>
      <c r="B9" s="11"/>
      <c r="C9" s="29">
        <f>Projektant</f>
        <v>0</v>
      </c>
      <c r="D9" s="29"/>
      <c r="E9" s="30"/>
      <c r="F9" s="11"/>
      <c r="G9" s="35"/>
      <c r="H9" s="36"/>
    </row>
    <row r="10" spans="1:57" x14ac:dyDescent="0.2">
      <c r="A10" s="28" t="s">
        <v>14</v>
      </c>
      <c r="B10" s="11"/>
      <c r="C10" s="29"/>
      <c r="D10" s="29"/>
      <c r="E10" s="29"/>
      <c r="F10" s="37"/>
      <c r="G10" s="38"/>
      <c r="H10" s="39"/>
    </row>
    <row r="11" spans="1:57" ht="13.5" customHeight="1" x14ac:dyDescent="0.2">
      <c r="A11" s="28" t="s">
        <v>15</v>
      </c>
      <c r="B11" s="11"/>
      <c r="C11" s="29"/>
      <c r="D11" s="29"/>
      <c r="E11" s="29"/>
      <c r="F11" s="40" t="s">
        <v>16</v>
      </c>
      <c r="G11" s="41">
        <v>34</v>
      </c>
      <c r="H11" s="36"/>
      <c r="BA11" s="42"/>
      <c r="BB11" s="42"/>
      <c r="BC11" s="42"/>
      <c r="BD11" s="42"/>
      <c r="BE11" s="42"/>
    </row>
    <row r="12" spans="1:57" ht="12.75" customHeight="1" x14ac:dyDescent="0.2">
      <c r="A12" s="43" t="s">
        <v>17</v>
      </c>
      <c r="B12" s="9"/>
      <c r="C12" s="44"/>
      <c r="D12" s="44"/>
      <c r="E12" s="44"/>
      <c r="F12" s="45" t="s">
        <v>18</v>
      </c>
      <c r="G12" s="46"/>
      <c r="H12" s="36"/>
    </row>
    <row r="13" spans="1:57" ht="28.5" customHeight="1" thickBot="1" x14ac:dyDescent="0.25">
      <c r="A13" s="47" t="s">
        <v>19</v>
      </c>
      <c r="B13" s="48"/>
      <c r="C13" s="48"/>
      <c r="D13" s="48"/>
      <c r="E13" s="49"/>
      <c r="F13" s="49"/>
      <c r="G13" s="50"/>
      <c r="H13" s="36"/>
    </row>
    <row r="14" spans="1:57" ht="17.25" customHeight="1" thickBot="1" x14ac:dyDescent="0.25">
      <c r="A14" s="51" t="s">
        <v>20</v>
      </c>
      <c r="B14" s="52"/>
      <c r="C14" s="53"/>
      <c r="D14" s="54" t="s">
        <v>21</v>
      </c>
      <c r="E14" s="55"/>
      <c r="F14" s="55"/>
      <c r="G14" s="53"/>
    </row>
    <row r="15" spans="1:57" ht="15.95" customHeight="1" x14ac:dyDescent="0.2">
      <c r="A15" s="56"/>
      <c r="B15" s="57" t="s">
        <v>22</v>
      </c>
      <c r="C15" s="58">
        <f>HSV</f>
        <v>0</v>
      </c>
      <c r="D15" s="59" t="str">
        <f>Rekapitulace!A18</f>
        <v>Ztížené výrobní podmínky</v>
      </c>
      <c r="E15" s="60"/>
      <c r="F15" s="61"/>
      <c r="G15" s="58">
        <f>Rekapitulace!I18</f>
        <v>0</v>
      </c>
    </row>
    <row r="16" spans="1:57" ht="15.95" customHeight="1" x14ac:dyDescent="0.2">
      <c r="A16" s="56" t="s">
        <v>23</v>
      </c>
      <c r="B16" s="57" t="s">
        <v>24</v>
      </c>
      <c r="C16" s="58">
        <f>PSV</f>
        <v>0</v>
      </c>
      <c r="D16" s="8" t="str">
        <f>Rekapitulace!A19</f>
        <v>Oborová přirážka</v>
      </c>
      <c r="E16" s="62"/>
      <c r="F16" s="63"/>
      <c r="G16" s="58">
        <f>Rekapitulace!I19</f>
        <v>0</v>
      </c>
    </row>
    <row r="17" spans="1:7" ht="15.95" customHeight="1" x14ac:dyDescent="0.2">
      <c r="A17" s="56" t="s">
        <v>25</v>
      </c>
      <c r="B17" s="57" t="s">
        <v>26</v>
      </c>
      <c r="C17" s="58">
        <f>Mont</f>
        <v>0</v>
      </c>
      <c r="D17" s="8" t="str">
        <f>Rekapitulace!A20</f>
        <v>Přesun stavebních kapacit</v>
      </c>
      <c r="E17" s="62"/>
      <c r="F17" s="63"/>
      <c r="G17" s="58">
        <f>Rekapitulace!I20</f>
        <v>0</v>
      </c>
    </row>
    <row r="18" spans="1:7" ht="15.95" customHeight="1" x14ac:dyDescent="0.2">
      <c r="A18" s="64" t="s">
        <v>27</v>
      </c>
      <c r="B18" s="65" t="s">
        <v>28</v>
      </c>
      <c r="C18" s="58">
        <f>Dodavka</f>
        <v>0</v>
      </c>
      <c r="D18" s="8" t="str">
        <f>Rekapitulace!A21</f>
        <v>Mimostaveništní doprava</v>
      </c>
      <c r="E18" s="62"/>
      <c r="F18" s="63"/>
      <c r="G18" s="58">
        <f>Rekapitulace!I21</f>
        <v>0</v>
      </c>
    </row>
    <row r="19" spans="1:7" ht="15.95" customHeight="1" x14ac:dyDescent="0.2">
      <c r="A19" s="66" t="s">
        <v>29</v>
      </c>
      <c r="B19" s="57"/>
      <c r="C19" s="58">
        <f>SUM(C15:C18)</f>
        <v>0</v>
      </c>
      <c r="D19" s="8" t="str">
        <f>Rekapitulace!A22</f>
        <v>Zařízení staveniště</v>
      </c>
      <c r="E19" s="62"/>
      <c r="F19" s="63"/>
      <c r="G19" s="58">
        <f>Rekapitulace!I22</f>
        <v>0</v>
      </c>
    </row>
    <row r="20" spans="1:7" ht="15.95" customHeight="1" x14ac:dyDescent="0.2">
      <c r="A20" s="66"/>
      <c r="B20" s="57"/>
      <c r="C20" s="58"/>
      <c r="D20" s="8" t="str">
        <f>Rekapitulace!A23</f>
        <v>Provoz investora</v>
      </c>
      <c r="E20" s="62"/>
      <c r="F20" s="63"/>
      <c r="G20" s="58">
        <f>Rekapitulace!I23</f>
        <v>0</v>
      </c>
    </row>
    <row r="21" spans="1:7" ht="15.95" customHeight="1" x14ac:dyDescent="0.2">
      <c r="A21" s="66" t="s">
        <v>30</v>
      </c>
      <c r="B21" s="57"/>
      <c r="C21" s="58">
        <f>HZS</f>
        <v>0</v>
      </c>
      <c r="D21" s="8" t="str">
        <f>Rekapitulace!A24</f>
        <v>Kompletační činnost (IČD)</v>
      </c>
      <c r="E21" s="62"/>
      <c r="F21" s="63"/>
      <c r="G21" s="58">
        <f>Rekapitulace!I24</f>
        <v>0</v>
      </c>
    </row>
    <row r="22" spans="1:7" ht="15.95" customHeight="1" x14ac:dyDescent="0.2">
      <c r="A22" s="67" t="s">
        <v>31</v>
      </c>
      <c r="B22" s="68"/>
      <c r="C22" s="58">
        <f>C19+C21</f>
        <v>0</v>
      </c>
      <c r="D22" s="8" t="s">
        <v>32</v>
      </c>
      <c r="E22" s="62"/>
      <c r="F22" s="63"/>
      <c r="G22" s="58">
        <f>G23-SUM(G15:G21)</f>
        <v>0</v>
      </c>
    </row>
    <row r="23" spans="1:7" ht="15.95" customHeight="1" thickBot="1" x14ac:dyDescent="0.25">
      <c r="A23" s="69" t="s">
        <v>33</v>
      </c>
      <c r="B23" s="70"/>
      <c r="C23" s="71">
        <f>C22+G23</f>
        <v>0</v>
      </c>
      <c r="D23" s="72" t="s">
        <v>34</v>
      </c>
      <c r="E23" s="73"/>
      <c r="F23" s="74"/>
      <c r="G23" s="58">
        <f>VRN</f>
        <v>0</v>
      </c>
    </row>
    <row r="24" spans="1:7" x14ac:dyDescent="0.2">
      <c r="A24" s="75" t="s">
        <v>35</v>
      </c>
      <c r="B24" s="76"/>
      <c r="C24" s="77"/>
      <c r="D24" s="76" t="s">
        <v>36</v>
      </c>
      <c r="E24" s="76"/>
      <c r="F24" s="78" t="s">
        <v>37</v>
      </c>
      <c r="G24" s="79"/>
    </row>
    <row r="25" spans="1:7" x14ac:dyDescent="0.2">
      <c r="A25" s="67" t="s">
        <v>38</v>
      </c>
      <c r="B25" s="68"/>
      <c r="C25" s="80"/>
      <c r="D25" s="68" t="s">
        <v>38</v>
      </c>
      <c r="E25" s="81"/>
      <c r="F25" s="82" t="s">
        <v>38</v>
      </c>
      <c r="G25" s="83"/>
    </row>
    <row r="26" spans="1:7" ht="37.5" customHeight="1" x14ac:dyDescent="0.2">
      <c r="A26" s="67" t="s">
        <v>39</v>
      </c>
      <c r="B26" s="84"/>
      <c r="C26" s="80"/>
      <c r="D26" s="68" t="s">
        <v>39</v>
      </c>
      <c r="E26" s="81"/>
      <c r="F26" s="82" t="s">
        <v>39</v>
      </c>
      <c r="G26" s="83"/>
    </row>
    <row r="27" spans="1:7" x14ac:dyDescent="0.2">
      <c r="A27" s="67"/>
      <c r="B27" s="85"/>
      <c r="C27" s="80"/>
      <c r="D27" s="68"/>
      <c r="E27" s="81"/>
      <c r="F27" s="82"/>
      <c r="G27" s="83"/>
    </row>
    <row r="28" spans="1:7" x14ac:dyDescent="0.2">
      <c r="A28" s="67" t="s">
        <v>40</v>
      </c>
      <c r="B28" s="68"/>
      <c r="C28" s="80"/>
      <c r="D28" s="82" t="s">
        <v>41</v>
      </c>
      <c r="E28" s="80"/>
      <c r="F28" s="86" t="s">
        <v>41</v>
      </c>
      <c r="G28" s="83"/>
    </row>
    <row r="29" spans="1:7" ht="69" customHeight="1" x14ac:dyDescent="0.2">
      <c r="A29" s="67"/>
      <c r="B29" s="68"/>
      <c r="C29" s="87"/>
      <c r="D29" s="88"/>
      <c r="E29" s="87"/>
      <c r="F29" s="68"/>
      <c r="G29" s="83"/>
    </row>
    <row r="30" spans="1:7" x14ac:dyDescent="0.2">
      <c r="A30" s="89" t="s">
        <v>42</v>
      </c>
      <c r="B30" s="90"/>
      <c r="C30" s="91">
        <v>21</v>
      </c>
      <c r="D30" s="90" t="s">
        <v>43</v>
      </c>
      <c r="E30" s="92"/>
      <c r="F30" s="93">
        <f>ROUND(C23-F32,0)</f>
        <v>0</v>
      </c>
      <c r="G30" s="94"/>
    </row>
    <row r="31" spans="1:7" x14ac:dyDescent="0.2">
      <c r="A31" s="89" t="s">
        <v>44</v>
      </c>
      <c r="B31" s="90"/>
      <c r="C31" s="91">
        <f>SazbaDPH1</f>
        <v>21</v>
      </c>
      <c r="D31" s="90" t="s">
        <v>45</v>
      </c>
      <c r="E31" s="92"/>
      <c r="F31" s="93">
        <f>ROUND(PRODUCT(F30,C31/100),1)</f>
        <v>0</v>
      </c>
      <c r="G31" s="94"/>
    </row>
    <row r="32" spans="1:7" x14ac:dyDescent="0.2">
      <c r="A32" s="89" t="s">
        <v>42</v>
      </c>
      <c r="B32" s="90"/>
      <c r="C32" s="91">
        <v>0</v>
      </c>
      <c r="D32" s="90" t="s">
        <v>45</v>
      </c>
      <c r="E32" s="92"/>
      <c r="F32" s="93">
        <v>0</v>
      </c>
      <c r="G32" s="94"/>
    </row>
    <row r="33" spans="1:8" x14ac:dyDescent="0.2">
      <c r="A33" s="89" t="s">
        <v>44</v>
      </c>
      <c r="B33" s="95"/>
      <c r="C33" s="96">
        <f>SazbaDPH2</f>
        <v>0</v>
      </c>
      <c r="D33" s="90" t="s">
        <v>45</v>
      </c>
      <c r="E33" s="63"/>
      <c r="F33" s="93">
        <f>ROUND(PRODUCT(F32,C33/100),1)</f>
        <v>0</v>
      </c>
      <c r="G33" s="94"/>
    </row>
    <row r="34" spans="1:8" s="102" customFormat="1" ht="19.5" customHeight="1" thickBot="1" x14ac:dyDescent="0.3">
      <c r="A34" s="97" t="s">
        <v>46</v>
      </c>
      <c r="B34" s="98"/>
      <c r="C34" s="98"/>
      <c r="D34" s="98"/>
      <c r="E34" s="99"/>
      <c r="F34" s="100">
        <f>CEILING(SUM(F30:F33),IF(SUM(F30:F33)&gt;=0,1,-1))</f>
        <v>0</v>
      </c>
      <c r="G34" s="101"/>
    </row>
    <row r="36" spans="1:8" x14ac:dyDescent="0.2">
      <c r="A36" s="103" t="s">
        <v>47</v>
      </c>
      <c r="B36" s="103"/>
      <c r="C36" s="103"/>
      <c r="D36" s="103"/>
      <c r="E36" s="103"/>
      <c r="F36" s="103"/>
      <c r="G36" s="103"/>
      <c r="H36" t="s">
        <v>5</v>
      </c>
    </row>
    <row r="37" spans="1:8" ht="14.25" customHeight="1" x14ac:dyDescent="0.2">
      <c r="A37" s="103"/>
      <c r="B37" s="104"/>
      <c r="C37" s="104"/>
      <c r="D37" s="104"/>
      <c r="E37" s="104"/>
      <c r="F37" s="104"/>
      <c r="G37" s="104"/>
      <c r="H37" t="s">
        <v>5</v>
      </c>
    </row>
    <row r="38" spans="1:8" ht="12.75" customHeight="1" x14ac:dyDescent="0.2">
      <c r="A38" s="105"/>
      <c r="B38" s="104"/>
      <c r="C38" s="104"/>
      <c r="D38" s="104"/>
      <c r="E38" s="104"/>
      <c r="F38" s="104"/>
      <c r="G38" s="104"/>
      <c r="H38" t="s">
        <v>5</v>
      </c>
    </row>
    <row r="39" spans="1:8" x14ac:dyDescent="0.2">
      <c r="A39" s="105"/>
      <c r="B39" s="104"/>
      <c r="C39" s="104"/>
      <c r="D39" s="104"/>
      <c r="E39" s="104"/>
      <c r="F39" s="104"/>
      <c r="G39" s="104"/>
      <c r="H39" t="s">
        <v>5</v>
      </c>
    </row>
    <row r="40" spans="1:8" x14ac:dyDescent="0.2">
      <c r="A40" s="105"/>
      <c r="B40" s="104"/>
      <c r="C40" s="104"/>
      <c r="D40" s="104"/>
      <c r="E40" s="104"/>
      <c r="F40" s="104"/>
      <c r="G40" s="104"/>
      <c r="H40" t="s">
        <v>5</v>
      </c>
    </row>
    <row r="41" spans="1:8" x14ac:dyDescent="0.2">
      <c r="A41" s="105"/>
      <c r="B41" s="104"/>
      <c r="C41" s="104"/>
      <c r="D41" s="104"/>
      <c r="E41" s="104"/>
      <c r="F41" s="104"/>
      <c r="G41" s="104"/>
      <c r="H41" t="s">
        <v>5</v>
      </c>
    </row>
    <row r="42" spans="1:8" x14ac:dyDescent="0.2">
      <c r="A42" s="105"/>
      <c r="B42" s="104"/>
      <c r="C42" s="104"/>
      <c r="D42" s="104"/>
      <c r="E42" s="104"/>
      <c r="F42" s="104"/>
      <c r="G42" s="104"/>
      <c r="H42" t="s">
        <v>5</v>
      </c>
    </row>
    <row r="43" spans="1:8" x14ac:dyDescent="0.2">
      <c r="A43" s="105"/>
      <c r="B43" s="104"/>
      <c r="C43" s="104"/>
      <c r="D43" s="104"/>
      <c r="E43" s="104"/>
      <c r="F43" s="104"/>
      <c r="G43" s="104"/>
      <c r="H43" t="s">
        <v>5</v>
      </c>
    </row>
    <row r="44" spans="1:8" x14ac:dyDescent="0.2">
      <c r="A44" s="105"/>
      <c r="B44" s="104"/>
      <c r="C44" s="104"/>
      <c r="D44" s="104"/>
      <c r="E44" s="104"/>
      <c r="F44" s="104"/>
      <c r="G44" s="104"/>
      <c r="H44" t="s">
        <v>5</v>
      </c>
    </row>
    <row r="45" spans="1:8" ht="0.75" customHeight="1" x14ac:dyDescent="0.2">
      <c r="A45" s="105"/>
      <c r="B45" s="104"/>
      <c r="C45" s="104"/>
      <c r="D45" s="104"/>
      <c r="E45" s="104"/>
      <c r="F45" s="104"/>
      <c r="G45" s="104"/>
      <c r="H45" t="s">
        <v>5</v>
      </c>
    </row>
    <row r="46" spans="1:8" x14ac:dyDescent="0.2">
      <c r="B46" s="106"/>
      <c r="C46" s="106"/>
      <c r="D46" s="106"/>
      <c r="E46" s="106"/>
      <c r="F46" s="106"/>
      <c r="G46" s="106"/>
    </row>
    <row r="47" spans="1:8" x14ac:dyDescent="0.2">
      <c r="B47" s="106"/>
      <c r="C47" s="106"/>
      <c r="D47" s="106"/>
      <c r="E47" s="106"/>
      <c r="F47" s="106"/>
      <c r="G47" s="106"/>
    </row>
    <row r="48" spans="1:8" x14ac:dyDescent="0.2">
      <c r="B48" s="106"/>
      <c r="C48" s="106"/>
      <c r="D48" s="106"/>
      <c r="E48" s="106"/>
      <c r="F48" s="106"/>
      <c r="G48" s="106"/>
    </row>
    <row r="49" spans="2:7" x14ac:dyDescent="0.2">
      <c r="B49" s="106"/>
      <c r="C49" s="106"/>
      <c r="D49" s="106"/>
      <c r="E49" s="106"/>
      <c r="F49" s="106"/>
      <c r="G49" s="106"/>
    </row>
    <row r="50" spans="2:7" x14ac:dyDescent="0.2">
      <c r="B50" s="106"/>
      <c r="C50" s="106"/>
      <c r="D50" s="106"/>
      <c r="E50" s="106"/>
      <c r="F50" s="106"/>
      <c r="G50" s="106"/>
    </row>
    <row r="51" spans="2:7" x14ac:dyDescent="0.2">
      <c r="B51" s="106"/>
      <c r="C51" s="106"/>
      <c r="D51" s="106"/>
      <c r="E51" s="106"/>
      <c r="F51" s="106"/>
      <c r="G51" s="106"/>
    </row>
    <row r="52" spans="2:7" x14ac:dyDescent="0.2">
      <c r="B52" s="106"/>
      <c r="C52" s="106"/>
      <c r="D52" s="106"/>
      <c r="E52" s="106"/>
      <c r="F52" s="106"/>
      <c r="G52" s="106"/>
    </row>
    <row r="53" spans="2:7" x14ac:dyDescent="0.2">
      <c r="B53" s="106"/>
      <c r="C53" s="106"/>
      <c r="D53" s="106"/>
      <c r="E53" s="106"/>
      <c r="F53" s="106"/>
      <c r="G53" s="106"/>
    </row>
    <row r="54" spans="2:7" x14ac:dyDescent="0.2">
      <c r="B54" s="106"/>
      <c r="C54" s="106"/>
      <c r="D54" s="106"/>
      <c r="E54" s="106"/>
      <c r="F54" s="106"/>
      <c r="G54" s="106"/>
    </row>
    <row r="55" spans="2:7" x14ac:dyDescent="0.2">
      <c r="B55" s="106"/>
      <c r="C55" s="106"/>
      <c r="D55" s="106"/>
      <c r="E55" s="106"/>
      <c r="F55" s="106"/>
      <c r="G55" s="106"/>
    </row>
  </sheetData>
  <mergeCells count="22"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  <mergeCell ref="F30:G30"/>
    <mergeCell ref="F31:G31"/>
    <mergeCell ref="F32:G32"/>
    <mergeCell ref="F33:G33"/>
    <mergeCell ref="F34:G34"/>
    <mergeCell ref="B37:G45"/>
    <mergeCell ref="C8:E8"/>
    <mergeCell ref="C9:E9"/>
    <mergeCell ref="C10:E10"/>
    <mergeCell ref="C11:E11"/>
    <mergeCell ref="C12:E12"/>
    <mergeCell ref="A23:B23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31"/>
  <dimension ref="A1:BE77"/>
  <sheetViews>
    <sheetView workbookViewId="0">
      <selection activeCell="H26" sqref="H26:I26"/>
    </sheetView>
  </sheetViews>
  <sheetFormatPr defaultRowHeight="12.75" x14ac:dyDescent="0.2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57" ht="13.5" thickTop="1" x14ac:dyDescent="0.2">
      <c r="A1" s="107" t="s">
        <v>48</v>
      </c>
      <c r="B1" s="108"/>
      <c r="C1" s="109" t="str">
        <f>CONCATENATE(cislostavby," ",nazevstavby)</f>
        <v>0034 Objekt klubovny sportovní areál Postoupky</v>
      </c>
      <c r="D1" s="110"/>
      <c r="E1" s="111"/>
      <c r="F1" s="110"/>
      <c r="G1" s="112" t="s">
        <v>49</v>
      </c>
      <c r="H1" s="113">
        <v>1</v>
      </c>
      <c r="I1" s="114"/>
    </row>
    <row r="2" spans="1:57" ht="13.5" thickBot="1" x14ac:dyDescent="0.25">
      <c r="A2" s="115" t="s">
        <v>50</v>
      </c>
      <c r="B2" s="116"/>
      <c r="C2" s="117" t="str">
        <f>CONCATENATE(cisloobjektu," ",nazevobjektu)</f>
        <v>001 Stavba</v>
      </c>
      <c r="D2" s="118"/>
      <c r="E2" s="119"/>
      <c r="F2" s="118"/>
      <c r="G2" s="120" t="s">
        <v>81</v>
      </c>
      <c r="H2" s="121"/>
      <c r="I2" s="122"/>
    </row>
    <row r="3" spans="1:57" ht="13.5" thickTop="1" x14ac:dyDescent="0.2">
      <c r="A3" s="81"/>
      <c r="B3" s="81"/>
      <c r="C3" s="81"/>
      <c r="D3" s="81"/>
      <c r="E3" s="81"/>
      <c r="F3" s="68"/>
      <c r="G3" s="81"/>
      <c r="H3" s="81"/>
      <c r="I3" s="81"/>
    </row>
    <row r="4" spans="1:57" ht="19.5" customHeight="1" x14ac:dyDescent="0.25">
      <c r="A4" s="123" t="s">
        <v>51</v>
      </c>
      <c r="B4" s="124"/>
      <c r="C4" s="124"/>
      <c r="D4" s="124"/>
      <c r="E4" s="125"/>
      <c r="F4" s="124"/>
      <c r="G4" s="124"/>
      <c r="H4" s="124"/>
      <c r="I4" s="124"/>
    </row>
    <row r="5" spans="1:57" ht="13.5" thickBot="1" x14ac:dyDescent="0.25">
      <c r="A5" s="81"/>
      <c r="B5" s="81"/>
      <c r="C5" s="81"/>
      <c r="D5" s="81"/>
      <c r="E5" s="81"/>
      <c r="F5" s="81"/>
      <c r="G5" s="81"/>
      <c r="H5" s="81"/>
      <c r="I5" s="81"/>
    </row>
    <row r="6" spans="1:57" s="36" customFormat="1" ht="13.5" thickBot="1" x14ac:dyDescent="0.25">
      <c r="A6" s="126"/>
      <c r="B6" s="127" t="s">
        <v>52</v>
      </c>
      <c r="C6" s="127"/>
      <c r="D6" s="128"/>
      <c r="E6" s="129" t="s">
        <v>53</v>
      </c>
      <c r="F6" s="130" t="s">
        <v>54</v>
      </c>
      <c r="G6" s="130" t="s">
        <v>55</v>
      </c>
      <c r="H6" s="130" t="s">
        <v>56</v>
      </c>
      <c r="I6" s="131" t="s">
        <v>30</v>
      </c>
    </row>
    <row r="7" spans="1:57" s="36" customFormat="1" x14ac:dyDescent="0.2">
      <c r="A7" s="222" t="str">
        <f>Položky!B7</f>
        <v>1</v>
      </c>
      <c r="B7" s="132" t="str">
        <f>Položky!C7</f>
        <v>Zemní práce</v>
      </c>
      <c r="C7" s="68"/>
      <c r="D7" s="133"/>
      <c r="E7" s="223">
        <f>Položky!BA11</f>
        <v>0</v>
      </c>
      <c r="F7" s="224">
        <f>Položky!BB11</f>
        <v>0</v>
      </c>
      <c r="G7" s="224">
        <f>Položky!BC11</f>
        <v>0</v>
      </c>
      <c r="H7" s="224">
        <f>Položky!BD11</f>
        <v>0</v>
      </c>
      <c r="I7" s="225">
        <f>Položky!BE11</f>
        <v>0</v>
      </c>
    </row>
    <row r="8" spans="1:57" s="36" customFormat="1" x14ac:dyDescent="0.2">
      <c r="A8" s="222" t="str">
        <f>Položky!B12</f>
        <v>900</v>
      </c>
      <c r="B8" s="132" t="str">
        <f>Položky!C12</f>
        <v>Hodinové zúčtovací sazby</v>
      </c>
      <c r="C8" s="68"/>
      <c r="D8" s="133"/>
      <c r="E8" s="223">
        <f>Položky!BA14</f>
        <v>0</v>
      </c>
      <c r="F8" s="224">
        <f>Položky!BB14</f>
        <v>0</v>
      </c>
      <c r="G8" s="224">
        <f>Položky!BC14</f>
        <v>0</v>
      </c>
      <c r="H8" s="224">
        <f>Položky!BD14</f>
        <v>0</v>
      </c>
      <c r="I8" s="225">
        <f>Položky!BE14</f>
        <v>0</v>
      </c>
    </row>
    <row r="9" spans="1:57" s="36" customFormat="1" x14ac:dyDescent="0.2">
      <c r="A9" s="222" t="str">
        <f>Položky!B15</f>
        <v>721</v>
      </c>
      <c r="B9" s="132" t="str">
        <f>Položky!C15</f>
        <v>Vnitřní kanalizace</v>
      </c>
      <c r="C9" s="68"/>
      <c r="D9" s="133"/>
      <c r="E9" s="223">
        <f>Položky!BA34</f>
        <v>0</v>
      </c>
      <c r="F9" s="224">
        <f>Položky!BB34</f>
        <v>0</v>
      </c>
      <c r="G9" s="224">
        <f>Položky!BC34</f>
        <v>0</v>
      </c>
      <c r="H9" s="224">
        <f>Položky!BD34</f>
        <v>0</v>
      </c>
      <c r="I9" s="225">
        <f>Položky!BE34</f>
        <v>0</v>
      </c>
    </row>
    <row r="10" spans="1:57" s="36" customFormat="1" x14ac:dyDescent="0.2">
      <c r="A10" s="222" t="str">
        <f>Položky!B35</f>
        <v>722</v>
      </c>
      <c r="B10" s="132" t="str">
        <f>Položky!C35</f>
        <v>Vnitřní vodovod</v>
      </c>
      <c r="C10" s="68"/>
      <c r="D10" s="133"/>
      <c r="E10" s="223">
        <f>Položky!BA45</f>
        <v>0</v>
      </c>
      <c r="F10" s="224">
        <f>Položky!BB45</f>
        <v>0</v>
      </c>
      <c r="G10" s="224">
        <f>Položky!BC45</f>
        <v>0</v>
      </c>
      <c r="H10" s="224">
        <f>Položky!BD45</f>
        <v>0</v>
      </c>
      <c r="I10" s="225">
        <f>Položky!BE45</f>
        <v>0</v>
      </c>
    </row>
    <row r="11" spans="1:57" s="36" customFormat="1" x14ac:dyDescent="0.2">
      <c r="A11" s="222" t="str">
        <f>Položky!B46</f>
        <v>725</v>
      </c>
      <c r="B11" s="132" t="str">
        <f>Položky!C46</f>
        <v>Zařizovací předměty</v>
      </c>
      <c r="C11" s="68"/>
      <c r="D11" s="133"/>
      <c r="E11" s="223">
        <f>Položky!BA53</f>
        <v>0</v>
      </c>
      <c r="F11" s="224">
        <f>Položky!BB53</f>
        <v>0</v>
      </c>
      <c r="G11" s="224">
        <f>Položky!BC53</f>
        <v>0</v>
      </c>
      <c r="H11" s="224">
        <f>Položky!BD53</f>
        <v>0</v>
      </c>
      <c r="I11" s="225">
        <f>Položky!BE53</f>
        <v>0</v>
      </c>
    </row>
    <row r="12" spans="1:57" s="36" customFormat="1" ht="13.5" thickBot="1" x14ac:dyDescent="0.25">
      <c r="A12" s="222" t="str">
        <f>Položky!B54</f>
        <v>767</v>
      </c>
      <c r="B12" s="132" t="str">
        <f>Položky!C54</f>
        <v>Konstrukce zámečnické</v>
      </c>
      <c r="C12" s="68"/>
      <c r="D12" s="133"/>
      <c r="E12" s="223">
        <f>Položky!BA57</f>
        <v>0</v>
      </c>
      <c r="F12" s="224">
        <f>Položky!BB57</f>
        <v>0</v>
      </c>
      <c r="G12" s="224">
        <f>Položky!BC57</f>
        <v>0</v>
      </c>
      <c r="H12" s="224">
        <f>Položky!BD57</f>
        <v>0</v>
      </c>
      <c r="I12" s="225">
        <f>Položky!BE57</f>
        <v>0</v>
      </c>
    </row>
    <row r="13" spans="1:57" s="140" customFormat="1" ht="13.5" thickBot="1" x14ac:dyDescent="0.25">
      <c r="A13" s="134"/>
      <c r="B13" s="135" t="s">
        <v>57</v>
      </c>
      <c r="C13" s="135"/>
      <c r="D13" s="136"/>
      <c r="E13" s="137">
        <f>SUM(E7:E12)</f>
        <v>0</v>
      </c>
      <c r="F13" s="138">
        <f>SUM(F7:F12)</f>
        <v>0</v>
      </c>
      <c r="G13" s="138">
        <f>SUM(G7:G12)</f>
        <v>0</v>
      </c>
      <c r="H13" s="138">
        <f>SUM(H7:H12)</f>
        <v>0</v>
      </c>
      <c r="I13" s="139">
        <f>SUM(I7:I12)</f>
        <v>0</v>
      </c>
    </row>
    <row r="14" spans="1:57" x14ac:dyDescent="0.2">
      <c r="A14" s="68"/>
      <c r="B14" s="68"/>
      <c r="C14" s="68"/>
      <c r="D14" s="68"/>
      <c r="E14" s="68"/>
      <c r="F14" s="68"/>
      <c r="G14" s="68"/>
      <c r="H14" s="68"/>
      <c r="I14" s="68"/>
    </row>
    <row r="15" spans="1:57" ht="19.5" customHeight="1" x14ac:dyDescent="0.25">
      <c r="A15" s="124" t="s">
        <v>58</v>
      </c>
      <c r="B15" s="124"/>
      <c r="C15" s="124"/>
      <c r="D15" s="124"/>
      <c r="E15" s="124"/>
      <c r="F15" s="124"/>
      <c r="G15" s="141"/>
      <c r="H15" s="124"/>
      <c r="I15" s="124"/>
      <c r="BA15" s="42"/>
      <c r="BB15" s="42"/>
      <c r="BC15" s="42"/>
      <c r="BD15" s="42"/>
      <c r="BE15" s="42"/>
    </row>
    <row r="16" spans="1:57" ht="13.5" thickBot="1" x14ac:dyDescent="0.25">
      <c r="A16" s="81"/>
      <c r="B16" s="81"/>
      <c r="C16" s="81"/>
      <c r="D16" s="81"/>
      <c r="E16" s="81"/>
      <c r="F16" s="81"/>
      <c r="G16" s="81"/>
      <c r="H16" s="81"/>
      <c r="I16" s="81"/>
    </row>
    <row r="17" spans="1:53" x14ac:dyDescent="0.2">
      <c r="A17" s="75" t="s">
        <v>59</v>
      </c>
      <c r="B17" s="76"/>
      <c r="C17" s="76"/>
      <c r="D17" s="142"/>
      <c r="E17" s="143" t="s">
        <v>60</v>
      </c>
      <c r="F17" s="144" t="s">
        <v>61</v>
      </c>
      <c r="G17" s="145" t="s">
        <v>62</v>
      </c>
      <c r="H17" s="146"/>
      <c r="I17" s="147" t="s">
        <v>60</v>
      </c>
    </row>
    <row r="18" spans="1:53" x14ac:dyDescent="0.2">
      <c r="A18" s="66" t="s">
        <v>160</v>
      </c>
      <c r="B18" s="57"/>
      <c r="C18" s="57"/>
      <c r="D18" s="148"/>
      <c r="E18" s="149"/>
      <c r="F18" s="150"/>
      <c r="G18" s="151">
        <f>CHOOSE(BA18+1,HSV+PSV,HSV+PSV+Mont,HSV+PSV+Dodavka+Mont,HSV,PSV,Mont,Dodavka,Mont+Dodavka,0)</f>
        <v>0</v>
      </c>
      <c r="H18" s="152"/>
      <c r="I18" s="153">
        <f>E18+F18*G18/100</f>
        <v>0</v>
      </c>
      <c r="BA18">
        <v>0</v>
      </c>
    </row>
    <row r="19" spans="1:53" x14ac:dyDescent="0.2">
      <c r="A19" s="66" t="s">
        <v>161</v>
      </c>
      <c r="B19" s="57"/>
      <c r="C19" s="57"/>
      <c r="D19" s="148"/>
      <c r="E19" s="149"/>
      <c r="F19" s="150"/>
      <c r="G19" s="151">
        <f>CHOOSE(BA19+1,HSV+PSV,HSV+PSV+Mont,HSV+PSV+Dodavka+Mont,HSV,PSV,Mont,Dodavka,Mont+Dodavka,0)</f>
        <v>0</v>
      </c>
      <c r="H19" s="152"/>
      <c r="I19" s="153">
        <f>E19+F19*G19/100</f>
        <v>0</v>
      </c>
      <c r="BA19">
        <v>0</v>
      </c>
    </row>
    <row r="20" spans="1:53" x14ac:dyDescent="0.2">
      <c r="A20" s="66" t="s">
        <v>162</v>
      </c>
      <c r="B20" s="57"/>
      <c r="C20" s="57"/>
      <c r="D20" s="148"/>
      <c r="E20" s="149"/>
      <c r="F20" s="150"/>
      <c r="G20" s="151">
        <f>CHOOSE(BA20+1,HSV+PSV,HSV+PSV+Mont,HSV+PSV+Dodavka+Mont,HSV,PSV,Mont,Dodavka,Mont+Dodavka,0)</f>
        <v>0</v>
      </c>
      <c r="H20" s="152"/>
      <c r="I20" s="153">
        <f>E20+F20*G20/100</f>
        <v>0</v>
      </c>
      <c r="BA20">
        <v>0</v>
      </c>
    </row>
    <row r="21" spans="1:53" x14ac:dyDescent="0.2">
      <c r="A21" s="66" t="s">
        <v>163</v>
      </c>
      <c r="B21" s="57"/>
      <c r="C21" s="57"/>
      <c r="D21" s="148"/>
      <c r="E21" s="149"/>
      <c r="F21" s="150"/>
      <c r="G21" s="151">
        <f>CHOOSE(BA21+1,HSV+PSV,HSV+PSV+Mont,HSV+PSV+Dodavka+Mont,HSV,PSV,Mont,Dodavka,Mont+Dodavka,0)</f>
        <v>0</v>
      </c>
      <c r="H21" s="152"/>
      <c r="I21" s="153">
        <f>E21+F21*G21/100</f>
        <v>0</v>
      </c>
      <c r="BA21">
        <v>0</v>
      </c>
    </row>
    <row r="22" spans="1:53" x14ac:dyDescent="0.2">
      <c r="A22" s="66" t="s">
        <v>164</v>
      </c>
      <c r="B22" s="57"/>
      <c r="C22" s="57"/>
      <c r="D22" s="148"/>
      <c r="E22" s="149"/>
      <c r="F22" s="150"/>
      <c r="G22" s="151">
        <f>CHOOSE(BA22+1,HSV+PSV,HSV+PSV+Mont,HSV+PSV+Dodavka+Mont,HSV,PSV,Mont,Dodavka,Mont+Dodavka,0)</f>
        <v>0</v>
      </c>
      <c r="H22" s="152"/>
      <c r="I22" s="153">
        <f>E22+F22*G22/100</f>
        <v>0</v>
      </c>
      <c r="BA22">
        <v>1</v>
      </c>
    </row>
    <row r="23" spans="1:53" x14ac:dyDescent="0.2">
      <c r="A23" s="66" t="s">
        <v>165</v>
      </c>
      <c r="B23" s="57"/>
      <c r="C23" s="57"/>
      <c r="D23" s="148"/>
      <c r="E23" s="149"/>
      <c r="F23" s="150"/>
      <c r="G23" s="151">
        <f>CHOOSE(BA23+1,HSV+PSV,HSV+PSV+Mont,HSV+PSV+Dodavka+Mont,HSV,PSV,Mont,Dodavka,Mont+Dodavka,0)</f>
        <v>0</v>
      </c>
      <c r="H23" s="152"/>
      <c r="I23" s="153">
        <f>E23+F23*G23/100</f>
        <v>0</v>
      </c>
      <c r="BA23">
        <v>1</v>
      </c>
    </row>
    <row r="24" spans="1:53" x14ac:dyDescent="0.2">
      <c r="A24" s="66" t="s">
        <v>166</v>
      </c>
      <c r="B24" s="57"/>
      <c r="C24" s="57"/>
      <c r="D24" s="148"/>
      <c r="E24" s="149"/>
      <c r="F24" s="150"/>
      <c r="G24" s="151">
        <f>CHOOSE(BA24+1,HSV+PSV,HSV+PSV+Mont,HSV+PSV+Dodavka+Mont,HSV,PSV,Mont,Dodavka,Mont+Dodavka,0)</f>
        <v>0</v>
      </c>
      <c r="H24" s="152"/>
      <c r="I24" s="153">
        <f>E24+F24*G24/100</f>
        <v>0</v>
      </c>
      <c r="BA24">
        <v>2</v>
      </c>
    </row>
    <row r="25" spans="1:53" x14ac:dyDescent="0.2">
      <c r="A25" s="66" t="s">
        <v>167</v>
      </c>
      <c r="B25" s="57"/>
      <c r="C25" s="57"/>
      <c r="D25" s="148"/>
      <c r="E25" s="149"/>
      <c r="F25" s="150"/>
      <c r="G25" s="151">
        <f>CHOOSE(BA25+1,HSV+PSV,HSV+PSV+Mont,HSV+PSV+Dodavka+Mont,HSV,PSV,Mont,Dodavka,Mont+Dodavka,0)</f>
        <v>0</v>
      </c>
      <c r="H25" s="152"/>
      <c r="I25" s="153">
        <f>E25+F25*G25/100</f>
        <v>0</v>
      </c>
      <c r="BA25">
        <v>2</v>
      </c>
    </row>
    <row r="26" spans="1:53" ht="13.5" thickBot="1" x14ac:dyDescent="0.25">
      <c r="A26" s="154"/>
      <c r="B26" s="155" t="s">
        <v>63</v>
      </c>
      <c r="C26" s="156"/>
      <c r="D26" s="157"/>
      <c r="E26" s="158"/>
      <c r="F26" s="159"/>
      <c r="G26" s="159"/>
      <c r="H26" s="160">
        <f>SUM(I18:I25)</f>
        <v>0</v>
      </c>
      <c r="I26" s="161"/>
    </row>
    <row r="28" spans="1:53" x14ac:dyDescent="0.2">
      <c r="B28" s="140"/>
      <c r="F28" s="162"/>
      <c r="G28" s="163"/>
      <c r="H28" s="163"/>
      <c r="I28" s="164"/>
    </row>
    <row r="29" spans="1:53" x14ac:dyDescent="0.2">
      <c r="F29" s="162"/>
      <c r="G29" s="163"/>
      <c r="H29" s="163"/>
      <c r="I29" s="164"/>
    </row>
    <row r="30" spans="1:53" x14ac:dyDescent="0.2">
      <c r="F30" s="162"/>
      <c r="G30" s="163"/>
      <c r="H30" s="163"/>
      <c r="I30" s="164"/>
    </row>
    <row r="31" spans="1:53" x14ac:dyDescent="0.2">
      <c r="F31" s="162"/>
      <c r="G31" s="163"/>
      <c r="H31" s="163"/>
      <c r="I31" s="164"/>
    </row>
    <row r="32" spans="1:53" x14ac:dyDescent="0.2">
      <c r="F32" s="162"/>
      <c r="G32" s="163"/>
      <c r="H32" s="163"/>
      <c r="I32" s="164"/>
    </row>
    <row r="33" spans="6:9" x14ac:dyDescent="0.2">
      <c r="F33" s="162"/>
      <c r="G33" s="163"/>
      <c r="H33" s="163"/>
      <c r="I33" s="164"/>
    </row>
    <row r="34" spans="6:9" x14ac:dyDescent="0.2">
      <c r="F34" s="162"/>
      <c r="G34" s="163"/>
      <c r="H34" s="163"/>
      <c r="I34" s="164"/>
    </row>
    <row r="35" spans="6:9" x14ac:dyDescent="0.2">
      <c r="F35" s="162"/>
      <c r="G35" s="163"/>
      <c r="H35" s="163"/>
      <c r="I35" s="164"/>
    </row>
    <row r="36" spans="6:9" x14ac:dyDescent="0.2">
      <c r="F36" s="162"/>
      <c r="G36" s="163"/>
      <c r="H36" s="163"/>
      <c r="I36" s="164"/>
    </row>
    <row r="37" spans="6:9" x14ac:dyDescent="0.2">
      <c r="F37" s="162"/>
      <c r="G37" s="163"/>
      <c r="H37" s="163"/>
      <c r="I37" s="164"/>
    </row>
    <row r="38" spans="6:9" x14ac:dyDescent="0.2">
      <c r="F38" s="162"/>
      <c r="G38" s="163"/>
      <c r="H38" s="163"/>
      <c r="I38" s="164"/>
    </row>
    <row r="39" spans="6:9" x14ac:dyDescent="0.2">
      <c r="F39" s="162"/>
      <c r="G39" s="163"/>
      <c r="H39" s="163"/>
      <c r="I39" s="164"/>
    </row>
    <row r="40" spans="6:9" x14ac:dyDescent="0.2">
      <c r="F40" s="162"/>
      <c r="G40" s="163"/>
      <c r="H40" s="163"/>
      <c r="I40" s="164"/>
    </row>
    <row r="41" spans="6:9" x14ac:dyDescent="0.2">
      <c r="F41" s="162"/>
      <c r="G41" s="163"/>
      <c r="H41" s="163"/>
      <c r="I41" s="164"/>
    </row>
    <row r="42" spans="6:9" x14ac:dyDescent="0.2">
      <c r="F42" s="162"/>
      <c r="G42" s="163"/>
      <c r="H42" s="163"/>
      <c r="I42" s="164"/>
    </row>
    <row r="43" spans="6:9" x14ac:dyDescent="0.2">
      <c r="F43" s="162"/>
      <c r="G43" s="163"/>
      <c r="H43" s="163"/>
      <c r="I43" s="164"/>
    </row>
    <row r="44" spans="6:9" x14ac:dyDescent="0.2">
      <c r="F44" s="162"/>
      <c r="G44" s="163"/>
      <c r="H44" s="163"/>
      <c r="I44" s="164"/>
    </row>
    <row r="45" spans="6:9" x14ac:dyDescent="0.2">
      <c r="F45" s="162"/>
      <c r="G45" s="163"/>
      <c r="H45" s="163"/>
      <c r="I45" s="164"/>
    </row>
    <row r="46" spans="6:9" x14ac:dyDescent="0.2">
      <c r="F46" s="162"/>
      <c r="G46" s="163"/>
      <c r="H46" s="163"/>
      <c r="I46" s="164"/>
    </row>
    <row r="47" spans="6:9" x14ac:dyDescent="0.2">
      <c r="F47" s="162"/>
      <c r="G47" s="163"/>
      <c r="H47" s="163"/>
      <c r="I47" s="164"/>
    </row>
    <row r="48" spans="6:9" x14ac:dyDescent="0.2">
      <c r="F48" s="162"/>
      <c r="G48" s="163"/>
      <c r="H48" s="163"/>
      <c r="I48" s="164"/>
    </row>
    <row r="49" spans="6:9" x14ac:dyDescent="0.2">
      <c r="F49" s="162"/>
      <c r="G49" s="163"/>
      <c r="H49" s="163"/>
      <c r="I49" s="164"/>
    </row>
    <row r="50" spans="6:9" x14ac:dyDescent="0.2">
      <c r="F50" s="162"/>
      <c r="G50" s="163"/>
      <c r="H50" s="163"/>
      <c r="I50" s="164"/>
    </row>
    <row r="51" spans="6:9" x14ac:dyDescent="0.2">
      <c r="F51" s="162"/>
      <c r="G51" s="163"/>
      <c r="H51" s="163"/>
      <c r="I51" s="164"/>
    </row>
    <row r="52" spans="6:9" x14ac:dyDescent="0.2">
      <c r="F52" s="162"/>
      <c r="G52" s="163"/>
      <c r="H52" s="163"/>
      <c r="I52" s="164"/>
    </row>
    <row r="53" spans="6:9" x14ac:dyDescent="0.2">
      <c r="F53" s="162"/>
      <c r="G53" s="163"/>
      <c r="H53" s="163"/>
      <c r="I53" s="164"/>
    </row>
    <row r="54" spans="6:9" x14ac:dyDescent="0.2">
      <c r="F54" s="162"/>
      <c r="G54" s="163"/>
      <c r="H54" s="163"/>
      <c r="I54" s="164"/>
    </row>
    <row r="55" spans="6:9" x14ac:dyDescent="0.2">
      <c r="F55" s="162"/>
      <c r="G55" s="163"/>
      <c r="H55" s="163"/>
      <c r="I55" s="164"/>
    </row>
    <row r="56" spans="6:9" x14ac:dyDescent="0.2">
      <c r="F56" s="162"/>
      <c r="G56" s="163"/>
      <c r="H56" s="163"/>
      <c r="I56" s="164"/>
    </row>
    <row r="57" spans="6:9" x14ac:dyDescent="0.2">
      <c r="F57" s="162"/>
      <c r="G57" s="163"/>
      <c r="H57" s="163"/>
      <c r="I57" s="164"/>
    </row>
    <row r="58" spans="6:9" x14ac:dyDescent="0.2">
      <c r="F58" s="162"/>
      <c r="G58" s="163"/>
      <c r="H58" s="163"/>
      <c r="I58" s="164"/>
    </row>
    <row r="59" spans="6:9" x14ac:dyDescent="0.2">
      <c r="F59" s="162"/>
      <c r="G59" s="163"/>
      <c r="H59" s="163"/>
      <c r="I59" s="164"/>
    </row>
    <row r="60" spans="6:9" x14ac:dyDescent="0.2">
      <c r="F60" s="162"/>
      <c r="G60" s="163"/>
      <c r="H60" s="163"/>
      <c r="I60" s="164"/>
    </row>
    <row r="61" spans="6:9" x14ac:dyDescent="0.2">
      <c r="F61" s="162"/>
      <c r="G61" s="163"/>
      <c r="H61" s="163"/>
      <c r="I61" s="164"/>
    </row>
    <row r="62" spans="6:9" x14ac:dyDescent="0.2">
      <c r="F62" s="162"/>
      <c r="G62" s="163"/>
      <c r="H62" s="163"/>
      <c r="I62" s="164"/>
    </row>
    <row r="63" spans="6:9" x14ac:dyDescent="0.2">
      <c r="F63" s="162"/>
      <c r="G63" s="163"/>
      <c r="H63" s="163"/>
      <c r="I63" s="164"/>
    </row>
    <row r="64" spans="6:9" x14ac:dyDescent="0.2">
      <c r="F64" s="162"/>
      <c r="G64" s="163"/>
      <c r="H64" s="163"/>
      <c r="I64" s="164"/>
    </row>
    <row r="65" spans="6:9" x14ac:dyDescent="0.2">
      <c r="F65" s="162"/>
      <c r="G65" s="163"/>
      <c r="H65" s="163"/>
      <c r="I65" s="164"/>
    </row>
    <row r="66" spans="6:9" x14ac:dyDescent="0.2">
      <c r="F66" s="162"/>
      <c r="G66" s="163"/>
      <c r="H66" s="163"/>
      <c r="I66" s="164"/>
    </row>
    <row r="67" spans="6:9" x14ac:dyDescent="0.2">
      <c r="F67" s="162"/>
      <c r="G67" s="163"/>
      <c r="H67" s="163"/>
      <c r="I67" s="164"/>
    </row>
    <row r="68" spans="6:9" x14ac:dyDescent="0.2">
      <c r="F68" s="162"/>
      <c r="G68" s="163"/>
      <c r="H68" s="163"/>
      <c r="I68" s="164"/>
    </row>
    <row r="69" spans="6:9" x14ac:dyDescent="0.2">
      <c r="F69" s="162"/>
      <c r="G69" s="163"/>
      <c r="H69" s="163"/>
      <c r="I69" s="164"/>
    </row>
    <row r="70" spans="6:9" x14ac:dyDescent="0.2">
      <c r="F70" s="162"/>
      <c r="G70" s="163"/>
      <c r="H70" s="163"/>
      <c r="I70" s="164"/>
    </row>
    <row r="71" spans="6:9" x14ac:dyDescent="0.2">
      <c r="F71" s="162"/>
      <c r="G71" s="163"/>
      <c r="H71" s="163"/>
      <c r="I71" s="164"/>
    </row>
    <row r="72" spans="6:9" x14ac:dyDescent="0.2">
      <c r="F72" s="162"/>
      <c r="G72" s="163"/>
      <c r="H72" s="163"/>
      <c r="I72" s="164"/>
    </row>
    <row r="73" spans="6:9" x14ac:dyDescent="0.2">
      <c r="F73" s="162"/>
      <c r="G73" s="163"/>
      <c r="H73" s="163"/>
      <c r="I73" s="164"/>
    </row>
    <row r="74" spans="6:9" x14ac:dyDescent="0.2">
      <c r="F74" s="162"/>
      <c r="G74" s="163"/>
      <c r="H74" s="163"/>
      <c r="I74" s="164"/>
    </row>
    <row r="75" spans="6:9" x14ac:dyDescent="0.2">
      <c r="F75" s="162"/>
      <c r="G75" s="163"/>
      <c r="H75" s="163"/>
      <c r="I75" s="164"/>
    </row>
    <row r="76" spans="6:9" x14ac:dyDescent="0.2">
      <c r="F76" s="162"/>
      <c r="G76" s="163"/>
      <c r="H76" s="163"/>
      <c r="I76" s="164"/>
    </row>
    <row r="77" spans="6:9" x14ac:dyDescent="0.2">
      <c r="F77" s="162"/>
      <c r="G77" s="163"/>
      <c r="H77" s="163"/>
      <c r="I77" s="164"/>
    </row>
  </sheetData>
  <mergeCells count="4">
    <mergeCell ref="A1:B1"/>
    <mergeCell ref="A2:B2"/>
    <mergeCell ref="G2:I2"/>
    <mergeCell ref="H26:I26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2"/>
  <dimension ref="A1:CZ130"/>
  <sheetViews>
    <sheetView showGridLines="0" showZeros="0" zoomScaleNormal="100" workbookViewId="0">
      <selection activeCell="A57" sqref="A57:IV59"/>
    </sheetView>
  </sheetViews>
  <sheetFormatPr defaultRowHeight="12.75" x14ac:dyDescent="0.2"/>
  <cols>
    <col min="1" max="1" width="4.42578125" style="166" customWidth="1"/>
    <col min="2" max="2" width="11.5703125" style="166" customWidth="1"/>
    <col min="3" max="3" width="40.42578125" style="166" customWidth="1"/>
    <col min="4" max="4" width="5.5703125" style="166" customWidth="1"/>
    <col min="5" max="5" width="8.5703125" style="216" customWidth="1"/>
    <col min="6" max="6" width="9.85546875" style="166" customWidth="1"/>
    <col min="7" max="7" width="13.85546875" style="166" customWidth="1"/>
    <col min="8" max="11" width="9.140625" style="166"/>
    <col min="12" max="12" width="75.42578125" style="166" customWidth="1"/>
    <col min="13" max="13" width="45.28515625" style="166" customWidth="1"/>
    <col min="14" max="16384" width="9.140625" style="166"/>
  </cols>
  <sheetData>
    <row r="1" spans="1:104" ht="15.75" x14ac:dyDescent="0.25">
      <c r="A1" s="165" t="s">
        <v>77</v>
      </c>
      <c r="B1" s="165"/>
      <c r="C1" s="165"/>
      <c r="D1" s="165"/>
      <c r="E1" s="165"/>
      <c r="F1" s="165"/>
      <c r="G1" s="165"/>
    </row>
    <row r="2" spans="1:104" ht="14.25" customHeight="1" thickBot="1" x14ac:dyDescent="0.25">
      <c r="A2" s="167"/>
      <c r="B2" s="168"/>
      <c r="C2" s="169"/>
      <c r="D2" s="169"/>
      <c r="E2" s="170"/>
      <c r="F2" s="169"/>
      <c r="G2" s="169"/>
    </row>
    <row r="3" spans="1:104" ht="13.5" thickTop="1" x14ac:dyDescent="0.2">
      <c r="A3" s="107" t="s">
        <v>48</v>
      </c>
      <c r="B3" s="108"/>
      <c r="C3" s="109" t="str">
        <f>CONCATENATE(cislostavby," ",nazevstavby)</f>
        <v>0034 Objekt klubovny sportovní areál Postoupky</v>
      </c>
      <c r="D3" s="110"/>
      <c r="E3" s="171" t="s">
        <v>64</v>
      </c>
      <c r="F3" s="172">
        <f>Rekapitulace!H1</f>
        <v>1</v>
      </c>
      <c r="G3" s="173"/>
    </row>
    <row r="4" spans="1:104" ht="13.5" thickBot="1" x14ac:dyDescent="0.25">
      <c r="A4" s="174" t="s">
        <v>50</v>
      </c>
      <c r="B4" s="116"/>
      <c r="C4" s="117" t="str">
        <f>CONCATENATE(cisloobjektu," ",nazevobjektu)</f>
        <v>001 Stavba</v>
      </c>
      <c r="D4" s="118"/>
      <c r="E4" s="175" t="str">
        <f>Rekapitulace!G2</f>
        <v>Zdravotechnika</v>
      </c>
      <c r="F4" s="176"/>
      <c r="G4" s="177"/>
    </row>
    <row r="5" spans="1:104" ht="13.5" thickTop="1" x14ac:dyDescent="0.2">
      <c r="A5" s="178"/>
      <c r="B5" s="167"/>
      <c r="C5" s="167"/>
      <c r="D5" s="167"/>
      <c r="E5" s="179"/>
      <c r="F5" s="167"/>
      <c r="G5" s="180"/>
    </row>
    <row r="6" spans="1:104" x14ac:dyDescent="0.2">
      <c r="A6" s="181" t="s">
        <v>65</v>
      </c>
      <c r="B6" s="182" t="s">
        <v>66</v>
      </c>
      <c r="C6" s="182" t="s">
        <v>67</v>
      </c>
      <c r="D6" s="182" t="s">
        <v>68</v>
      </c>
      <c r="E6" s="183" t="s">
        <v>69</v>
      </c>
      <c r="F6" s="182" t="s">
        <v>70</v>
      </c>
      <c r="G6" s="184" t="s">
        <v>71</v>
      </c>
    </row>
    <row r="7" spans="1:104" x14ac:dyDescent="0.2">
      <c r="A7" s="185" t="s">
        <v>72</v>
      </c>
      <c r="B7" s="186" t="s">
        <v>73</v>
      </c>
      <c r="C7" s="187" t="s">
        <v>74</v>
      </c>
      <c r="D7" s="188"/>
      <c r="E7" s="189"/>
      <c r="F7" s="189"/>
      <c r="G7" s="190"/>
      <c r="H7" s="191"/>
      <c r="I7" s="191"/>
      <c r="O7" s="192">
        <v>1</v>
      </c>
    </row>
    <row r="8" spans="1:104" ht="22.5" x14ac:dyDescent="0.2">
      <c r="A8" s="193">
        <v>1</v>
      </c>
      <c r="B8" s="194" t="s">
        <v>82</v>
      </c>
      <c r="C8" s="195" t="s">
        <v>83</v>
      </c>
      <c r="D8" s="196" t="s">
        <v>84</v>
      </c>
      <c r="E8" s="197">
        <v>18</v>
      </c>
      <c r="F8" s="197">
        <v>0</v>
      </c>
      <c r="G8" s="198">
        <f>E8*F8</f>
        <v>0</v>
      </c>
      <c r="O8" s="192">
        <v>2</v>
      </c>
      <c r="AA8" s="166">
        <v>1</v>
      </c>
      <c r="AB8" s="166">
        <v>1</v>
      </c>
      <c r="AC8" s="166">
        <v>1</v>
      </c>
      <c r="AZ8" s="166">
        <v>1</v>
      </c>
      <c r="BA8" s="166">
        <f>IF(AZ8=1,G8,0)</f>
        <v>0</v>
      </c>
      <c r="BB8" s="166">
        <f>IF(AZ8=2,G8,0)</f>
        <v>0</v>
      </c>
      <c r="BC8" s="166">
        <f>IF(AZ8=3,G8,0)</f>
        <v>0</v>
      </c>
      <c r="BD8" s="166">
        <f>IF(AZ8=4,G8,0)</f>
        <v>0</v>
      </c>
      <c r="BE8" s="166">
        <f>IF(AZ8=5,G8,0)</f>
        <v>0</v>
      </c>
      <c r="CA8" s="199">
        <v>1</v>
      </c>
      <c r="CB8" s="199">
        <v>1</v>
      </c>
      <c r="CZ8" s="166">
        <v>0</v>
      </c>
    </row>
    <row r="9" spans="1:104" x14ac:dyDescent="0.2">
      <c r="A9" s="193">
        <v>2</v>
      </c>
      <c r="B9" s="194" t="s">
        <v>85</v>
      </c>
      <c r="C9" s="195" t="s">
        <v>86</v>
      </c>
      <c r="D9" s="196" t="s">
        <v>84</v>
      </c>
      <c r="E9" s="197">
        <v>4</v>
      </c>
      <c r="F9" s="197">
        <v>0</v>
      </c>
      <c r="G9" s="198">
        <f>E9*F9</f>
        <v>0</v>
      </c>
      <c r="O9" s="192">
        <v>2</v>
      </c>
      <c r="AA9" s="166">
        <v>1</v>
      </c>
      <c r="AB9" s="166">
        <v>1</v>
      </c>
      <c r="AC9" s="166">
        <v>1</v>
      </c>
      <c r="AZ9" s="166">
        <v>1</v>
      </c>
      <c r="BA9" s="166">
        <f>IF(AZ9=1,G9,0)</f>
        <v>0</v>
      </c>
      <c r="BB9" s="166">
        <f>IF(AZ9=2,G9,0)</f>
        <v>0</v>
      </c>
      <c r="BC9" s="166">
        <f>IF(AZ9=3,G9,0)</f>
        <v>0</v>
      </c>
      <c r="BD9" s="166">
        <f>IF(AZ9=4,G9,0)</f>
        <v>0</v>
      </c>
      <c r="BE9" s="166">
        <f>IF(AZ9=5,G9,0)</f>
        <v>0</v>
      </c>
      <c r="CA9" s="199">
        <v>1</v>
      </c>
      <c r="CB9" s="199">
        <v>1</v>
      </c>
      <c r="CZ9" s="166">
        <v>0</v>
      </c>
    </row>
    <row r="10" spans="1:104" ht="22.5" x14ac:dyDescent="0.2">
      <c r="A10" s="193">
        <v>3</v>
      </c>
      <c r="B10" s="194" t="s">
        <v>87</v>
      </c>
      <c r="C10" s="195" t="s">
        <v>88</v>
      </c>
      <c r="D10" s="196" t="s">
        <v>89</v>
      </c>
      <c r="E10" s="197">
        <v>16</v>
      </c>
      <c r="F10" s="197">
        <v>0</v>
      </c>
      <c r="G10" s="198">
        <f>E10*F10</f>
        <v>0</v>
      </c>
      <c r="O10" s="192">
        <v>2</v>
      </c>
      <c r="AA10" s="166">
        <v>1</v>
      </c>
      <c r="AB10" s="166">
        <v>1</v>
      </c>
      <c r="AC10" s="166">
        <v>1</v>
      </c>
      <c r="AZ10" s="166">
        <v>1</v>
      </c>
      <c r="BA10" s="166">
        <f>IF(AZ10=1,G10,0)</f>
        <v>0</v>
      </c>
      <c r="BB10" s="166">
        <f>IF(AZ10=2,G10,0)</f>
        <v>0</v>
      </c>
      <c r="BC10" s="166">
        <f>IF(AZ10=3,G10,0)</f>
        <v>0</v>
      </c>
      <c r="BD10" s="166">
        <f>IF(AZ10=4,G10,0)</f>
        <v>0</v>
      </c>
      <c r="BE10" s="166">
        <f>IF(AZ10=5,G10,0)</f>
        <v>0</v>
      </c>
      <c r="CA10" s="199">
        <v>1</v>
      </c>
      <c r="CB10" s="199">
        <v>1</v>
      </c>
      <c r="CZ10" s="166">
        <v>0</v>
      </c>
    </row>
    <row r="11" spans="1:104" x14ac:dyDescent="0.2">
      <c r="A11" s="206"/>
      <c r="B11" s="207" t="s">
        <v>75</v>
      </c>
      <c r="C11" s="208" t="str">
        <f>CONCATENATE(B7," ",C7)</f>
        <v>1 Zemní práce</v>
      </c>
      <c r="D11" s="209"/>
      <c r="E11" s="210"/>
      <c r="F11" s="211"/>
      <c r="G11" s="212">
        <f>SUM(G7:G10)</f>
        <v>0</v>
      </c>
      <c r="O11" s="192">
        <v>4</v>
      </c>
      <c r="BA11" s="213">
        <f>SUM(BA7:BA10)</f>
        <v>0</v>
      </c>
      <c r="BB11" s="213">
        <f>SUM(BB7:BB10)</f>
        <v>0</v>
      </c>
      <c r="BC11" s="213">
        <f>SUM(BC7:BC10)</f>
        <v>0</v>
      </c>
      <c r="BD11" s="213">
        <f>SUM(BD7:BD10)</f>
        <v>0</v>
      </c>
      <c r="BE11" s="213">
        <f>SUM(BE7:BE10)</f>
        <v>0</v>
      </c>
    </row>
    <row r="12" spans="1:104" x14ac:dyDescent="0.2">
      <c r="A12" s="185" t="s">
        <v>72</v>
      </c>
      <c r="B12" s="186" t="s">
        <v>90</v>
      </c>
      <c r="C12" s="187" t="s">
        <v>91</v>
      </c>
      <c r="D12" s="188"/>
      <c r="E12" s="189"/>
      <c r="F12" s="189"/>
      <c r="G12" s="190"/>
      <c r="H12" s="191"/>
      <c r="I12" s="191"/>
      <c r="O12" s="192">
        <v>1</v>
      </c>
    </row>
    <row r="13" spans="1:104" ht="22.5" x14ac:dyDescent="0.2">
      <c r="A13" s="193">
        <v>4</v>
      </c>
      <c r="B13" s="194" t="s">
        <v>92</v>
      </c>
      <c r="C13" s="195" t="s">
        <v>93</v>
      </c>
      <c r="D13" s="196" t="s">
        <v>94</v>
      </c>
      <c r="E13" s="197">
        <v>5</v>
      </c>
      <c r="F13" s="197">
        <v>0</v>
      </c>
      <c r="G13" s="198">
        <f>E13*F13</f>
        <v>0</v>
      </c>
      <c r="O13" s="192">
        <v>2</v>
      </c>
      <c r="AA13" s="166">
        <v>10</v>
      </c>
      <c r="AB13" s="166">
        <v>0</v>
      </c>
      <c r="AC13" s="166">
        <v>8</v>
      </c>
      <c r="AZ13" s="166">
        <v>5</v>
      </c>
      <c r="BA13" s="166">
        <f>IF(AZ13=1,G13,0)</f>
        <v>0</v>
      </c>
      <c r="BB13" s="166">
        <f>IF(AZ13=2,G13,0)</f>
        <v>0</v>
      </c>
      <c r="BC13" s="166">
        <f>IF(AZ13=3,G13,0)</f>
        <v>0</v>
      </c>
      <c r="BD13" s="166">
        <f>IF(AZ13=4,G13,0)</f>
        <v>0</v>
      </c>
      <c r="BE13" s="166">
        <f>IF(AZ13=5,G13,0)</f>
        <v>0</v>
      </c>
      <c r="CA13" s="199">
        <v>10</v>
      </c>
      <c r="CB13" s="199">
        <v>0</v>
      </c>
      <c r="CZ13" s="166">
        <v>0</v>
      </c>
    </row>
    <row r="14" spans="1:104" x14ac:dyDescent="0.2">
      <c r="A14" s="206"/>
      <c r="B14" s="207" t="s">
        <v>75</v>
      </c>
      <c r="C14" s="208" t="str">
        <f>CONCATENATE(B12," ",C12)</f>
        <v>900 Hodinové zúčtovací sazby</v>
      </c>
      <c r="D14" s="209"/>
      <c r="E14" s="210"/>
      <c r="F14" s="211"/>
      <c r="G14" s="212">
        <f>SUM(G12:G13)</f>
        <v>0</v>
      </c>
      <c r="O14" s="192">
        <v>4</v>
      </c>
      <c r="BA14" s="213">
        <f>SUM(BA12:BA13)</f>
        <v>0</v>
      </c>
      <c r="BB14" s="213">
        <f>SUM(BB12:BB13)</f>
        <v>0</v>
      </c>
      <c r="BC14" s="213">
        <f>SUM(BC12:BC13)</f>
        <v>0</v>
      </c>
      <c r="BD14" s="213">
        <f>SUM(BD12:BD13)</f>
        <v>0</v>
      </c>
      <c r="BE14" s="213">
        <f>SUM(BE12:BE13)</f>
        <v>0</v>
      </c>
    </row>
    <row r="15" spans="1:104" x14ac:dyDescent="0.2">
      <c r="A15" s="185" t="s">
        <v>72</v>
      </c>
      <c r="B15" s="186" t="s">
        <v>95</v>
      </c>
      <c r="C15" s="187" t="s">
        <v>96</v>
      </c>
      <c r="D15" s="188"/>
      <c r="E15" s="189"/>
      <c r="F15" s="189"/>
      <c r="G15" s="190"/>
      <c r="H15" s="191"/>
      <c r="I15" s="191"/>
      <c r="O15" s="192">
        <v>1</v>
      </c>
    </row>
    <row r="16" spans="1:104" x14ac:dyDescent="0.2">
      <c r="A16" s="193">
        <v>5</v>
      </c>
      <c r="B16" s="194" t="s">
        <v>97</v>
      </c>
      <c r="C16" s="195" t="s">
        <v>98</v>
      </c>
      <c r="D16" s="196" t="s">
        <v>99</v>
      </c>
      <c r="E16" s="197">
        <v>2</v>
      </c>
      <c r="F16" s="197">
        <v>0</v>
      </c>
      <c r="G16" s="198">
        <f>E16*F16</f>
        <v>0</v>
      </c>
      <c r="O16" s="192">
        <v>2</v>
      </c>
      <c r="AA16" s="166">
        <v>1</v>
      </c>
      <c r="AB16" s="166">
        <v>0</v>
      </c>
      <c r="AC16" s="166">
        <v>0</v>
      </c>
      <c r="AZ16" s="166">
        <v>2</v>
      </c>
      <c r="BA16" s="166">
        <f>IF(AZ16=1,G16,0)</f>
        <v>0</v>
      </c>
      <c r="BB16" s="166">
        <f>IF(AZ16=2,G16,0)</f>
        <v>0</v>
      </c>
      <c r="BC16" s="166">
        <f>IF(AZ16=3,G16,0)</f>
        <v>0</v>
      </c>
      <c r="BD16" s="166">
        <f>IF(AZ16=4,G16,0)</f>
        <v>0</v>
      </c>
      <c r="BE16" s="166">
        <f>IF(AZ16=5,G16,0)</f>
        <v>0</v>
      </c>
      <c r="CA16" s="199">
        <v>1</v>
      </c>
      <c r="CB16" s="199">
        <v>0</v>
      </c>
      <c r="CZ16" s="166">
        <v>4.6999999999997001E-4</v>
      </c>
    </row>
    <row r="17" spans="1:104" x14ac:dyDescent="0.2">
      <c r="A17" s="200"/>
      <c r="B17" s="201"/>
      <c r="C17" s="202" t="s">
        <v>100</v>
      </c>
      <c r="D17" s="203"/>
      <c r="E17" s="203"/>
      <c r="F17" s="203"/>
      <c r="G17" s="204"/>
      <c r="L17" s="205" t="s">
        <v>100</v>
      </c>
      <c r="O17" s="192">
        <v>3</v>
      </c>
    </row>
    <row r="18" spans="1:104" x14ac:dyDescent="0.2">
      <c r="A18" s="193">
        <v>6</v>
      </c>
      <c r="B18" s="194" t="s">
        <v>101</v>
      </c>
      <c r="C18" s="195" t="s">
        <v>102</v>
      </c>
      <c r="D18" s="196" t="s">
        <v>99</v>
      </c>
      <c r="E18" s="197">
        <v>1</v>
      </c>
      <c r="F18" s="197">
        <v>0</v>
      </c>
      <c r="G18" s="198">
        <f>E18*F18</f>
        <v>0</v>
      </c>
      <c r="O18" s="192">
        <v>2</v>
      </c>
      <c r="AA18" s="166">
        <v>1</v>
      </c>
      <c r="AB18" s="166">
        <v>7</v>
      </c>
      <c r="AC18" s="166">
        <v>7</v>
      </c>
      <c r="AZ18" s="166">
        <v>2</v>
      </c>
      <c r="BA18" s="166">
        <f>IF(AZ18=1,G18,0)</f>
        <v>0</v>
      </c>
      <c r="BB18" s="166">
        <f>IF(AZ18=2,G18,0)</f>
        <v>0</v>
      </c>
      <c r="BC18" s="166">
        <f>IF(AZ18=3,G18,0)</f>
        <v>0</v>
      </c>
      <c r="BD18" s="166">
        <f>IF(AZ18=4,G18,0)</f>
        <v>0</v>
      </c>
      <c r="BE18" s="166">
        <f>IF(AZ18=5,G18,0)</f>
        <v>0</v>
      </c>
      <c r="CA18" s="199">
        <v>1</v>
      </c>
      <c r="CB18" s="199">
        <v>7</v>
      </c>
      <c r="CZ18" s="166">
        <v>1.5199999999992999E-3</v>
      </c>
    </row>
    <row r="19" spans="1:104" x14ac:dyDescent="0.2">
      <c r="A19" s="200"/>
      <c r="B19" s="201"/>
      <c r="C19" s="202" t="s">
        <v>100</v>
      </c>
      <c r="D19" s="203"/>
      <c r="E19" s="203"/>
      <c r="F19" s="203"/>
      <c r="G19" s="204"/>
      <c r="L19" s="205" t="s">
        <v>100</v>
      </c>
      <c r="O19" s="192">
        <v>3</v>
      </c>
    </row>
    <row r="20" spans="1:104" x14ac:dyDescent="0.2">
      <c r="A20" s="193">
        <v>7</v>
      </c>
      <c r="B20" s="194" t="s">
        <v>103</v>
      </c>
      <c r="C20" s="195" t="s">
        <v>104</v>
      </c>
      <c r="D20" s="196" t="s">
        <v>99</v>
      </c>
      <c r="E20" s="197">
        <v>3</v>
      </c>
      <c r="F20" s="197">
        <v>0</v>
      </c>
      <c r="G20" s="198">
        <f>E20*F20</f>
        <v>0</v>
      </c>
      <c r="O20" s="192">
        <v>2</v>
      </c>
      <c r="AA20" s="166">
        <v>1</v>
      </c>
      <c r="AB20" s="166">
        <v>7</v>
      </c>
      <c r="AC20" s="166">
        <v>7</v>
      </c>
      <c r="AZ20" s="166">
        <v>2</v>
      </c>
      <c r="BA20" s="166">
        <f>IF(AZ20=1,G20,0)</f>
        <v>0</v>
      </c>
      <c r="BB20" s="166">
        <f>IF(AZ20=2,G20,0)</f>
        <v>0</v>
      </c>
      <c r="BC20" s="166">
        <f>IF(AZ20=3,G20,0)</f>
        <v>0</v>
      </c>
      <c r="BD20" s="166">
        <f>IF(AZ20=4,G20,0)</f>
        <v>0</v>
      </c>
      <c r="BE20" s="166">
        <f>IF(AZ20=5,G20,0)</f>
        <v>0</v>
      </c>
      <c r="CA20" s="199">
        <v>1</v>
      </c>
      <c r="CB20" s="199">
        <v>7</v>
      </c>
      <c r="CZ20" s="166">
        <v>1.31000000000014E-3</v>
      </c>
    </row>
    <row r="21" spans="1:104" x14ac:dyDescent="0.2">
      <c r="A21" s="200"/>
      <c r="B21" s="201"/>
      <c r="C21" s="202" t="s">
        <v>100</v>
      </c>
      <c r="D21" s="203"/>
      <c r="E21" s="203"/>
      <c r="F21" s="203"/>
      <c r="G21" s="204"/>
      <c r="L21" s="205" t="s">
        <v>100</v>
      </c>
      <c r="O21" s="192">
        <v>3</v>
      </c>
    </row>
    <row r="22" spans="1:104" x14ac:dyDescent="0.2">
      <c r="A22" s="193">
        <v>8</v>
      </c>
      <c r="B22" s="194" t="s">
        <v>105</v>
      </c>
      <c r="C22" s="195" t="s">
        <v>106</v>
      </c>
      <c r="D22" s="196" t="s">
        <v>99</v>
      </c>
      <c r="E22" s="197">
        <v>28</v>
      </c>
      <c r="F22" s="197">
        <v>0</v>
      </c>
      <c r="G22" s="198">
        <f>E22*F22</f>
        <v>0</v>
      </c>
      <c r="O22" s="192">
        <v>2</v>
      </c>
      <c r="AA22" s="166">
        <v>1</v>
      </c>
      <c r="AB22" s="166">
        <v>7</v>
      </c>
      <c r="AC22" s="166">
        <v>7</v>
      </c>
      <c r="AZ22" s="166">
        <v>2</v>
      </c>
      <c r="BA22" s="166">
        <f>IF(AZ22=1,G22,0)</f>
        <v>0</v>
      </c>
      <c r="BB22" s="166">
        <f>IF(AZ22=2,G22,0)</f>
        <v>0</v>
      </c>
      <c r="BC22" s="166">
        <f>IF(AZ22=3,G22,0)</f>
        <v>0</v>
      </c>
      <c r="BD22" s="166">
        <f>IF(AZ22=4,G22,0)</f>
        <v>0</v>
      </c>
      <c r="BE22" s="166">
        <f>IF(AZ22=5,G22,0)</f>
        <v>0</v>
      </c>
      <c r="CA22" s="199">
        <v>1</v>
      </c>
      <c r="CB22" s="199">
        <v>7</v>
      </c>
      <c r="CZ22" s="166">
        <v>2.5000000000012798E-3</v>
      </c>
    </row>
    <row r="23" spans="1:104" x14ac:dyDescent="0.2">
      <c r="A23" s="200"/>
      <c r="B23" s="201"/>
      <c r="C23" s="202" t="s">
        <v>100</v>
      </c>
      <c r="D23" s="203"/>
      <c r="E23" s="203"/>
      <c r="F23" s="203"/>
      <c r="G23" s="204"/>
      <c r="L23" s="205" t="s">
        <v>100</v>
      </c>
      <c r="O23" s="192">
        <v>3</v>
      </c>
    </row>
    <row r="24" spans="1:104" x14ac:dyDescent="0.2">
      <c r="A24" s="193">
        <v>9</v>
      </c>
      <c r="B24" s="194" t="s">
        <v>107</v>
      </c>
      <c r="C24" s="195" t="s">
        <v>108</v>
      </c>
      <c r="D24" s="196" t="s">
        <v>109</v>
      </c>
      <c r="E24" s="197">
        <v>1</v>
      </c>
      <c r="F24" s="197">
        <v>0</v>
      </c>
      <c r="G24" s="198">
        <f>E24*F24</f>
        <v>0</v>
      </c>
      <c r="O24" s="192">
        <v>2</v>
      </c>
      <c r="AA24" s="166">
        <v>1</v>
      </c>
      <c r="AB24" s="166">
        <v>7</v>
      </c>
      <c r="AC24" s="166">
        <v>7</v>
      </c>
      <c r="AZ24" s="166">
        <v>2</v>
      </c>
      <c r="BA24" s="166">
        <f>IF(AZ24=1,G24,0)</f>
        <v>0</v>
      </c>
      <c r="BB24" s="166">
        <f>IF(AZ24=2,G24,0)</f>
        <v>0</v>
      </c>
      <c r="BC24" s="166">
        <f>IF(AZ24=3,G24,0)</f>
        <v>0</v>
      </c>
      <c r="BD24" s="166">
        <f>IF(AZ24=4,G24,0)</f>
        <v>0</v>
      </c>
      <c r="BE24" s="166">
        <f>IF(AZ24=5,G24,0)</f>
        <v>0</v>
      </c>
      <c r="CA24" s="199">
        <v>1</v>
      </c>
      <c r="CB24" s="199">
        <v>7</v>
      </c>
      <c r="CZ24" s="166">
        <v>0</v>
      </c>
    </row>
    <row r="25" spans="1:104" x14ac:dyDescent="0.2">
      <c r="A25" s="200"/>
      <c r="B25" s="201"/>
      <c r="C25" s="202" t="s">
        <v>100</v>
      </c>
      <c r="D25" s="203"/>
      <c r="E25" s="203"/>
      <c r="F25" s="203"/>
      <c r="G25" s="204"/>
      <c r="L25" s="205" t="s">
        <v>100</v>
      </c>
      <c r="O25" s="192">
        <v>3</v>
      </c>
    </row>
    <row r="26" spans="1:104" x14ac:dyDescent="0.2">
      <c r="A26" s="193">
        <v>10</v>
      </c>
      <c r="B26" s="194" t="s">
        <v>110</v>
      </c>
      <c r="C26" s="195" t="s">
        <v>111</v>
      </c>
      <c r="D26" s="196" t="s">
        <v>109</v>
      </c>
      <c r="E26" s="197">
        <v>1</v>
      </c>
      <c r="F26" s="197">
        <v>0</v>
      </c>
      <c r="G26" s="198">
        <f>E26*F26</f>
        <v>0</v>
      </c>
      <c r="O26" s="192">
        <v>2</v>
      </c>
      <c r="AA26" s="166">
        <v>1</v>
      </c>
      <c r="AB26" s="166">
        <v>7</v>
      </c>
      <c r="AC26" s="166">
        <v>7</v>
      </c>
      <c r="AZ26" s="166">
        <v>2</v>
      </c>
      <c r="BA26" s="166">
        <f>IF(AZ26=1,G26,0)</f>
        <v>0</v>
      </c>
      <c r="BB26" s="166">
        <f>IF(AZ26=2,G26,0)</f>
        <v>0</v>
      </c>
      <c r="BC26" s="166">
        <f>IF(AZ26=3,G26,0)</f>
        <v>0</v>
      </c>
      <c r="BD26" s="166">
        <f>IF(AZ26=4,G26,0)</f>
        <v>0</v>
      </c>
      <c r="BE26" s="166">
        <f>IF(AZ26=5,G26,0)</f>
        <v>0</v>
      </c>
      <c r="CA26" s="199">
        <v>1</v>
      </c>
      <c r="CB26" s="199">
        <v>7</v>
      </c>
      <c r="CZ26" s="166">
        <v>0</v>
      </c>
    </row>
    <row r="27" spans="1:104" x14ac:dyDescent="0.2">
      <c r="A27" s="200"/>
      <c r="B27" s="201"/>
      <c r="C27" s="202" t="s">
        <v>100</v>
      </c>
      <c r="D27" s="203"/>
      <c r="E27" s="203"/>
      <c r="F27" s="203"/>
      <c r="G27" s="204"/>
      <c r="L27" s="205" t="s">
        <v>100</v>
      </c>
      <c r="O27" s="192">
        <v>3</v>
      </c>
    </row>
    <row r="28" spans="1:104" x14ac:dyDescent="0.2">
      <c r="A28" s="193">
        <v>11</v>
      </c>
      <c r="B28" s="194" t="s">
        <v>112</v>
      </c>
      <c r="C28" s="195" t="s">
        <v>113</v>
      </c>
      <c r="D28" s="196" t="s">
        <v>109</v>
      </c>
      <c r="E28" s="197">
        <v>1</v>
      </c>
      <c r="F28" s="197">
        <v>0</v>
      </c>
      <c r="G28" s="198">
        <f>E28*F28</f>
        <v>0</v>
      </c>
      <c r="O28" s="192">
        <v>2</v>
      </c>
      <c r="AA28" s="166">
        <v>1</v>
      </c>
      <c r="AB28" s="166">
        <v>0</v>
      </c>
      <c r="AC28" s="166">
        <v>0</v>
      </c>
      <c r="AZ28" s="166">
        <v>2</v>
      </c>
      <c r="BA28" s="166">
        <f>IF(AZ28=1,G28,0)</f>
        <v>0</v>
      </c>
      <c r="BB28" s="166">
        <f>IF(AZ28=2,G28,0)</f>
        <v>0</v>
      </c>
      <c r="BC28" s="166">
        <f>IF(AZ28=3,G28,0)</f>
        <v>0</v>
      </c>
      <c r="BD28" s="166">
        <f>IF(AZ28=4,G28,0)</f>
        <v>0</v>
      </c>
      <c r="BE28" s="166">
        <f>IF(AZ28=5,G28,0)</f>
        <v>0</v>
      </c>
      <c r="CA28" s="199">
        <v>1</v>
      </c>
      <c r="CB28" s="199">
        <v>0</v>
      </c>
      <c r="CZ28" s="166">
        <v>0</v>
      </c>
    </row>
    <row r="29" spans="1:104" x14ac:dyDescent="0.2">
      <c r="A29" s="193">
        <v>12</v>
      </c>
      <c r="B29" s="194" t="s">
        <v>114</v>
      </c>
      <c r="C29" s="195" t="s">
        <v>115</v>
      </c>
      <c r="D29" s="196" t="s">
        <v>109</v>
      </c>
      <c r="E29" s="197">
        <v>1</v>
      </c>
      <c r="F29" s="197">
        <v>0</v>
      </c>
      <c r="G29" s="198">
        <f>E29*F29</f>
        <v>0</v>
      </c>
      <c r="O29" s="192">
        <v>2</v>
      </c>
      <c r="AA29" s="166">
        <v>1</v>
      </c>
      <c r="AB29" s="166">
        <v>7</v>
      </c>
      <c r="AC29" s="166">
        <v>7</v>
      </c>
      <c r="AZ29" s="166">
        <v>2</v>
      </c>
      <c r="BA29" s="166">
        <f>IF(AZ29=1,G29,0)</f>
        <v>0</v>
      </c>
      <c r="BB29" s="166">
        <f>IF(AZ29=2,G29,0)</f>
        <v>0</v>
      </c>
      <c r="BC29" s="166">
        <f>IF(AZ29=3,G29,0)</f>
        <v>0</v>
      </c>
      <c r="BD29" s="166">
        <f>IF(AZ29=4,G29,0)</f>
        <v>0</v>
      </c>
      <c r="BE29" s="166">
        <f>IF(AZ29=5,G29,0)</f>
        <v>0</v>
      </c>
      <c r="CA29" s="199">
        <v>1</v>
      </c>
      <c r="CB29" s="199">
        <v>7</v>
      </c>
      <c r="CZ29" s="166">
        <v>0</v>
      </c>
    </row>
    <row r="30" spans="1:104" x14ac:dyDescent="0.2">
      <c r="A30" s="193">
        <v>13</v>
      </c>
      <c r="B30" s="194" t="s">
        <v>116</v>
      </c>
      <c r="C30" s="195" t="s">
        <v>117</v>
      </c>
      <c r="D30" s="196" t="s">
        <v>99</v>
      </c>
      <c r="E30" s="197">
        <v>34</v>
      </c>
      <c r="F30" s="197">
        <v>0</v>
      </c>
      <c r="G30" s="198">
        <f>E30*F30</f>
        <v>0</v>
      </c>
      <c r="O30" s="192">
        <v>2</v>
      </c>
      <c r="AA30" s="166">
        <v>1</v>
      </c>
      <c r="AB30" s="166">
        <v>7</v>
      </c>
      <c r="AC30" s="166">
        <v>7</v>
      </c>
      <c r="AZ30" s="166">
        <v>2</v>
      </c>
      <c r="BA30" s="166">
        <f>IF(AZ30=1,G30,0)</f>
        <v>0</v>
      </c>
      <c r="BB30" s="166">
        <f>IF(AZ30=2,G30,0)</f>
        <v>0</v>
      </c>
      <c r="BC30" s="166">
        <f>IF(AZ30=3,G30,0)</f>
        <v>0</v>
      </c>
      <c r="BD30" s="166">
        <f>IF(AZ30=4,G30,0)</f>
        <v>0</v>
      </c>
      <c r="BE30" s="166">
        <f>IF(AZ30=5,G30,0)</f>
        <v>0</v>
      </c>
      <c r="CA30" s="199">
        <v>1</v>
      </c>
      <c r="CB30" s="199">
        <v>7</v>
      </c>
      <c r="CZ30" s="166">
        <v>0</v>
      </c>
    </row>
    <row r="31" spans="1:104" x14ac:dyDescent="0.2">
      <c r="A31" s="200"/>
      <c r="B31" s="201"/>
      <c r="C31" s="202" t="s">
        <v>100</v>
      </c>
      <c r="D31" s="203"/>
      <c r="E31" s="203"/>
      <c r="F31" s="203"/>
      <c r="G31" s="204"/>
      <c r="L31" s="205" t="s">
        <v>100</v>
      </c>
      <c r="O31" s="192">
        <v>3</v>
      </c>
    </row>
    <row r="32" spans="1:104" x14ac:dyDescent="0.2">
      <c r="A32" s="193">
        <v>14</v>
      </c>
      <c r="B32" s="194" t="s">
        <v>118</v>
      </c>
      <c r="C32" s="195" t="s">
        <v>119</v>
      </c>
      <c r="D32" s="196" t="s">
        <v>109</v>
      </c>
      <c r="E32" s="197">
        <v>2</v>
      </c>
      <c r="F32" s="197">
        <v>0</v>
      </c>
      <c r="G32" s="198">
        <f>E32*F32</f>
        <v>0</v>
      </c>
      <c r="O32" s="192">
        <v>2</v>
      </c>
      <c r="AA32" s="166">
        <v>3</v>
      </c>
      <c r="AB32" s="166">
        <v>7</v>
      </c>
      <c r="AC32" s="166">
        <v>721201</v>
      </c>
      <c r="AZ32" s="166">
        <v>2</v>
      </c>
      <c r="BA32" s="166">
        <f>IF(AZ32=1,G32,0)</f>
        <v>0</v>
      </c>
      <c r="BB32" s="166">
        <f>IF(AZ32=2,G32,0)</f>
        <v>0</v>
      </c>
      <c r="BC32" s="166">
        <f>IF(AZ32=3,G32,0)</f>
        <v>0</v>
      </c>
      <c r="BD32" s="166">
        <f>IF(AZ32=4,G32,0)</f>
        <v>0</v>
      </c>
      <c r="BE32" s="166">
        <f>IF(AZ32=5,G32,0)</f>
        <v>0</v>
      </c>
      <c r="CA32" s="199">
        <v>3</v>
      </c>
      <c r="CB32" s="199">
        <v>7</v>
      </c>
      <c r="CZ32" s="166">
        <v>0</v>
      </c>
    </row>
    <row r="33" spans="1:104" x14ac:dyDescent="0.2">
      <c r="A33" s="193">
        <v>15</v>
      </c>
      <c r="B33" s="194" t="s">
        <v>120</v>
      </c>
      <c r="C33" s="195" t="s">
        <v>121</v>
      </c>
      <c r="D33" s="196" t="s">
        <v>61</v>
      </c>
      <c r="E33" s="197"/>
      <c r="F33" s="197">
        <v>0</v>
      </c>
      <c r="G33" s="198">
        <f>E33*F33</f>
        <v>0</v>
      </c>
      <c r="O33" s="192">
        <v>2</v>
      </c>
      <c r="AA33" s="166">
        <v>7</v>
      </c>
      <c r="AB33" s="166">
        <v>1002</v>
      </c>
      <c r="AC33" s="166">
        <v>5</v>
      </c>
      <c r="AZ33" s="166">
        <v>2</v>
      </c>
      <c r="BA33" s="166">
        <f>IF(AZ33=1,G33,0)</f>
        <v>0</v>
      </c>
      <c r="BB33" s="166">
        <f>IF(AZ33=2,G33,0)</f>
        <v>0</v>
      </c>
      <c r="BC33" s="166">
        <f>IF(AZ33=3,G33,0)</f>
        <v>0</v>
      </c>
      <c r="BD33" s="166">
        <f>IF(AZ33=4,G33,0)</f>
        <v>0</v>
      </c>
      <c r="BE33" s="166">
        <f>IF(AZ33=5,G33,0)</f>
        <v>0</v>
      </c>
      <c r="CA33" s="199">
        <v>7</v>
      </c>
      <c r="CB33" s="199">
        <v>1002</v>
      </c>
      <c r="CZ33" s="166">
        <v>0</v>
      </c>
    </row>
    <row r="34" spans="1:104" x14ac:dyDescent="0.2">
      <c r="A34" s="206"/>
      <c r="B34" s="207" t="s">
        <v>75</v>
      </c>
      <c r="C34" s="208" t="str">
        <f>CONCATENATE(B15," ",C15)</f>
        <v>721 Vnitřní kanalizace</v>
      </c>
      <c r="D34" s="209"/>
      <c r="E34" s="210"/>
      <c r="F34" s="211"/>
      <c r="G34" s="212">
        <f>SUM(G15:G33)</f>
        <v>0</v>
      </c>
      <c r="O34" s="192">
        <v>4</v>
      </c>
      <c r="BA34" s="213">
        <f>SUM(BA15:BA33)</f>
        <v>0</v>
      </c>
      <c r="BB34" s="213">
        <f>SUM(BB15:BB33)</f>
        <v>0</v>
      </c>
      <c r="BC34" s="213">
        <f>SUM(BC15:BC33)</f>
        <v>0</v>
      </c>
      <c r="BD34" s="213">
        <f>SUM(BD15:BD33)</f>
        <v>0</v>
      </c>
      <c r="BE34" s="213">
        <f>SUM(BE15:BE33)</f>
        <v>0</v>
      </c>
    </row>
    <row r="35" spans="1:104" x14ac:dyDescent="0.2">
      <c r="A35" s="185" t="s">
        <v>72</v>
      </c>
      <c r="B35" s="186" t="s">
        <v>122</v>
      </c>
      <c r="C35" s="187" t="s">
        <v>123</v>
      </c>
      <c r="D35" s="188"/>
      <c r="E35" s="189"/>
      <c r="F35" s="189"/>
      <c r="G35" s="190"/>
      <c r="H35" s="191"/>
      <c r="I35" s="191"/>
      <c r="O35" s="192">
        <v>1</v>
      </c>
    </row>
    <row r="36" spans="1:104" x14ac:dyDescent="0.2">
      <c r="A36" s="193">
        <v>16</v>
      </c>
      <c r="B36" s="194" t="s">
        <v>124</v>
      </c>
      <c r="C36" s="195" t="s">
        <v>125</v>
      </c>
      <c r="D36" s="196" t="s">
        <v>109</v>
      </c>
      <c r="E36" s="197">
        <v>1</v>
      </c>
      <c r="F36" s="197">
        <v>0</v>
      </c>
      <c r="G36" s="198">
        <f>E36*F36</f>
        <v>0</v>
      </c>
      <c r="O36" s="192">
        <v>2</v>
      </c>
      <c r="AA36" s="166">
        <v>1</v>
      </c>
      <c r="AB36" s="166">
        <v>7</v>
      </c>
      <c r="AC36" s="166">
        <v>7</v>
      </c>
      <c r="AZ36" s="166">
        <v>2</v>
      </c>
      <c r="BA36" s="166">
        <f>IF(AZ36=1,G36,0)</f>
        <v>0</v>
      </c>
      <c r="BB36" s="166">
        <f>IF(AZ36=2,G36,0)</f>
        <v>0</v>
      </c>
      <c r="BC36" s="166">
        <f>IF(AZ36=3,G36,0)</f>
        <v>0</v>
      </c>
      <c r="BD36" s="166">
        <f>IF(AZ36=4,G36,0)</f>
        <v>0</v>
      </c>
      <c r="BE36" s="166">
        <f>IF(AZ36=5,G36,0)</f>
        <v>0</v>
      </c>
      <c r="CA36" s="199">
        <v>1</v>
      </c>
      <c r="CB36" s="199">
        <v>7</v>
      </c>
      <c r="CZ36" s="166">
        <v>5.6599999999988899E-3</v>
      </c>
    </row>
    <row r="37" spans="1:104" x14ac:dyDescent="0.2">
      <c r="A37" s="193">
        <v>17</v>
      </c>
      <c r="B37" s="194" t="s">
        <v>126</v>
      </c>
      <c r="C37" s="195" t="s">
        <v>127</v>
      </c>
      <c r="D37" s="196" t="s">
        <v>99</v>
      </c>
      <c r="E37" s="197">
        <v>3</v>
      </c>
      <c r="F37" s="197">
        <v>0</v>
      </c>
      <c r="G37" s="198">
        <f>E37*F37</f>
        <v>0</v>
      </c>
      <c r="O37" s="192">
        <v>2</v>
      </c>
      <c r="AA37" s="166">
        <v>1</v>
      </c>
      <c r="AB37" s="166">
        <v>7</v>
      </c>
      <c r="AC37" s="166">
        <v>7</v>
      </c>
      <c r="AZ37" s="166">
        <v>2</v>
      </c>
      <c r="BA37" s="166">
        <f>IF(AZ37=1,G37,0)</f>
        <v>0</v>
      </c>
      <c r="BB37" s="166">
        <f>IF(AZ37=2,G37,0)</f>
        <v>0</v>
      </c>
      <c r="BC37" s="166">
        <f>IF(AZ37=3,G37,0)</f>
        <v>0</v>
      </c>
      <c r="BD37" s="166">
        <f>IF(AZ37=4,G37,0)</f>
        <v>0</v>
      </c>
      <c r="BE37" s="166">
        <f>IF(AZ37=5,G37,0)</f>
        <v>0</v>
      </c>
      <c r="CA37" s="199">
        <v>1</v>
      </c>
      <c r="CB37" s="199">
        <v>7</v>
      </c>
      <c r="CZ37" s="166">
        <v>4.0199999999970303E-3</v>
      </c>
    </row>
    <row r="38" spans="1:104" x14ac:dyDescent="0.2">
      <c r="A38" s="193">
        <v>18</v>
      </c>
      <c r="B38" s="194" t="s">
        <v>128</v>
      </c>
      <c r="C38" s="195" t="s">
        <v>129</v>
      </c>
      <c r="D38" s="196" t="s">
        <v>99</v>
      </c>
      <c r="E38" s="197">
        <v>17</v>
      </c>
      <c r="F38" s="197">
        <v>0</v>
      </c>
      <c r="G38" s="198">
        <f>E38*F38</f>
        <v>0</v>
      </c>
      <c r="O38" s="192">
        <v>2</v>
      </c>
      <c r="AA38" s="166">
        <v>1</v>
      </c>
      <c r="AB38" s="166">
        <v>7</v>
      </c>
      <c r="AC38" s="166">
        <v>7</v>
      </c>
      <c r="AZ38" s="166">
        <v>2</v>
      </c>
      <c r="BA38" s="166">
        <f>IF(AZ38=1,G38,0)</f>
        <v>0</v>
      </c>
      <c r="BB38" s="166">
        <f>IF(AZ38=2,G38,0)</f>
        <v>0</v>
      </c>
      <c r="BC38" s="166">
        <f>IF(AZ38=3,G38,0)</f>
        <v>0</v>
      </c>
      <c r="BD38" s="166">
        <f>IF(AZ38=4,G38,0)</f>
        <v>0</v>
      </c>
      <c r="BE38" s="166">
        <f>IF(AZ38=5,G38,0)</f>
        <v>0</v>
      </c>
      <c r="CA38" s="199">
        <v>1</v>
      </c>
      <c r="CB38" s="199">
        <v>7</v>
      </c>
      <c r="CZ38" s="166">
        <v>5.2200000000013303E-3</v>
      </c>
    </row>
    <row r="39" spans="1:104" x14ac:dyDescent="0.2">
      <c r="A39" s="193">
        <v>19</v>
      </c>
      <c r="B39" s="194" t="s">
        <v>130</v>
      </c>
      <c r="C39" s="195" t="s">
        <v>131</v>
      </c>
      <c r="D39" s="196" t="s">
        <v>99</v>
      </c>
      <c r="E39" s="197">
        <v>20</v>
      </c>
      <c r="F39" s="197">
        <v>0</v>
      </c>
      <c r="G39" s="198">
        <f>E39*F39</f>
        <v>0</v>
      </c>
      <c r="O39" s="192">
        <v>2</v>
      </c>
      <c r="AA39" s="166">
        <v>1</v>
      </c>
      <c r="AB39" s="166">
        <v>7</v>
      </c>
      <c r="AC39" s="166">
        <v>7</v>
      </c>
      <c r="AZ39" s="166">
        <v>2</v>
      </c>
      <c r="BA39" s="166">
        <f>IF(AZ39=1,G39,0)</f>
        <v>0</v>
      </c>
      <c r="BB39" s="166">
        <f>IF(AZ39=2,G39,0)</f>
        <v>0</v>
      </c>
      <c r="BC39" s="166">
        <f>IF(AZ39=3,G39,0)</f>
        <v>0</v>
      </c>
      <c r="BD39" s="166">
        <f>IF(AZ39=4,G39,0)</f>
        <v>0</v>
      </c>
      <c r="BE39" s="166">
        <f>IF(AZ39=5,G39,0)</f>
        <v>0</v>
      </c>
      <c r="CA39" s="199">
        <v>1</v>
      </c>
      <c r="CB39" s="199">
        <v>7</v>
      </c>
      <c r="CZ39" s="166">
        <v>4.99999999999945E-5</v>
      </c>
    </row>
    <row r="40" spans="1:104" x14ac:dyDescent="0.2">
      <c r="A40" s="193">
        <v>20</v>
      </c>
      <c r="B40" s="194" t="s">
        <v>132</v>
      </c>
      <c r="C40" s="195" t="s">
        <v>133</v>
      </c>
      <c r="D40" s="196" t="s">
        <v>109</v>
      </c>
      <c r="E40" s="197">
        <v>2</v>
      </c>
      <c r="F40" s="197">
        <v>0</v>
      </c>
      <c r="G40" s="198">
        <f>E40*F40</f>
        <v>0</v>
      </c>
      <c r="O40" s="192">
        <v>2</v>
      </c>
      <c r="AA40" s="166">
        <v>1</v>
      </c>
      <c r="AB40" s="166">
        <v>7</v>
      </c>
      <c r="AC40" s="166">
        <v>7</v>
      </c>
      <c r="AZ40" s="166">
        <v>2</v>
      </c>
      <c r="BA40" s="166">
        <f>IF(AZ40=1,G40,0)</f>
        <v>0</v>
      </c>
      <c r="BB40" s="166">
        <f>IF(AZ40=2,G40,0)</f>
        <v>0</v>
      </c>
      <c r="BC40" s="166">
        <f>IF(AZ40=3,G40,0)</f>
        <v>0</v>
      </c>
      <c r="BD40" s="166">
        <f>IF(AZ40=4,G40,0)</f>
        <v>0</v>
      </c>
      <c r="BE40" s="166">
        <f>IF(AZ40=5,G40,0)</f>
        <v>0</v>
      </c>
      <c r="CA40" s="199">
        <v>1</v>
      </c>
      <c r="CB40" s="199">
        <v>7</v>
      </c>
      <c r="CZ40" s="166">
        <v>0</v>
      </c>
    </row>
    <row r="41" spans="1:104" x14ac:dyDescent="0.2">
      <c r="A41" s="200"/>
      <c r="B41" s="201"/>
      <c r="C41" s="202" t="s">
        <v>100</v>
      </c>
      <c r="D41" s="203"/>
      <c r="E41" s="203"/>
      <c r="F41" s="203"/>
      <c r="G41" s="204"/>
      <c r="L41" s="205" t="s">
        <v>100</v>
      </c>
      <c r="O41" s="192">
        <v>3</v>
      </c>
    </row>
    <row r="42" spans="1:104" ht="22.5" x14ac:dyDescent="0.2">
      <c r="A42" s="193">
        <v>21</v>
      </c>
      <c r="B42" s="194" t="s">
        <v>134</v>
      </c>
      <c r="C42" s="195" t="s">
        <v>135</v>
      </c>
      <c r="D42" s="196" t="s">
        <v>109</v>
      </c>
      <c r="E42" s="197">
        <v>1</v>
      </c>
      <c r="F42" s="197">
        <v>0</v>
      </c>
      <c r="G42" s="198">
        <f>E42*F42</f>
        <v>0</v>
      </c>
      <c r="O42" s="192">
        <v>2</v>
      </c>
      <c r="AA42" s="166">
        <v>1</v>
      </c>
      <c r="AB42" s="166">
        <v>7</v>
      </c>
      <c r="AC42" s="166">
        <v>7</v>
      </c>
      <c r="AZ42" s="166">
        <v>2</v>
      </c>
      <c r="BA42" s="166">
        <f>IF(AZ42=1,G42,0)</f>
        <v>0</v>
      </c>
      <c r="BB42" s="166">
        <f>IF(AZ42=2,G42,0)</f>
        <v>0</v>
      </c>
      <c r="BC42" s="166">
        <f>IF(AZ42=3,G42,0)</f>
        <v>0</v>
      </c>
      <c r="BD42" s="166">
        <f>IF(AZ42=4,G42,0)</f>
        <v>0</v>
      </c>
      <c r="BE42" s="166">
        <f>IF(AZ42=5,G42,0)</f>
        <v>0</v>
      </c>
      <c r="CA42" s="199">
        <v>1</v>
      </c>
      <c r="CB42" s="199">
        <v>7</v>
      </c>
      <c r="CZ42" s="166">
        <v>1.2999999999996299E-4</v>
      </c>
    </row>
    <row r="43" spans="1:104" ht="22.5" x14ac:dyDescent="0.2">
      <c r="A43" s="193">
        <v>22</v>
      </c>
      <c r="B43" s="194" t="s">
        <v>136</v>
      </c>
      <c r="C43" s="195" t="s">
        <v>137</v>
      </c>
      <c r="D43" s="196" t="s">
        <v>109</v>
      </c>
      <c r="E43" s="197">
        <v>1</v>
      </c>
      <c r="F43" s="197">
        <v>0</v>
      </c>
      <c r="G43" s="198">
        <f>E43*F43</f>
        <v>0</v>
      </c>
      <c r="O43" s="192">
        <v>2</v>
      </c>
      <c r="AA43" s="166">
        <v>1</v>
      </c>
      <c r="AB43" s="166">
        <v>7</v>
      </c>
      <c r="AC43" s="166">
        <v>7</v>
      </c>
      <c r="AZ43" s="166">
        <v>2</v>
      </c>
      <c r="BA43" s="166">
        <f>IF(AZ43=1,G43,0)</f>
        <v>0</v>
      </c>
      <c r="BB43" s="166">
        <f>IF(AZ43=2,G43,0)</f>
        <v>0</v>
      </c>
      <c r="BC43" s="166">
        <f>IF(AZ43=3,G43,0)</f>
        <v>0</v>
      </c>
      <c r="BD43" s="166">
        <f>IF(AZ43=4,G43,0)</f>
        <v>0</v>
      </c>
      <c r="BE43" s="166">
        <f>IF(AZ43=5,G43,0)</f>
        <v>0</v>
      </c>
      <c r="CA43" s="199">
        <v>1</v>
      </c>
      <c r="CB43" s="199">
        <v>7</v>
      </c>
      <c r="CZ43" s="166">
        <v>3.8999999999989E-4</v>
      </c>
    </row>
    <row r="44" spans="1:104" x14ac:dyDescent="0.2">
      <c r="A44" s="193">
        <v>23</v>
      </c>
      <c r="B44" s="194" t="s">
        <v>138</v>
      </c>
      <c r="C44" s="195" t="s">
        <v>139</v>
      </c>
      <c r="D44" s="196" t="s">
        <v>61</v>
      </c>
      <c r="E44" s="197"/>
      <c r="F44" s="197">
        <v>0</v>
      </c>
      <c r="G44" s="198">
        <f>E44*F44</f>
        <v>0</v>
      </c>
      <c r="O44" s="192">
        <v>2</v>
      </c>
      <c r="AA44" s="166">
        <v>7</v>
      </c>
      <c r="AB44" s="166">
        <v>1002</v>
      </c>
      <c r="AC44" s="166">
        <v>5</v>
      </c>
      <c r="AZ44" s="166">
        <v>2</v>
      </c>
      <c r="BA44" s="166">
        <f>IF(AZ44=1,G44,0)</f>
        <v>0</v>
      </c>
      <c r="BB44" s="166">
        <f>IF(AZ44=2,G44,0)</f>
        <v>0</v>
      </c>
      <c r="BC44" s="166">
        <f>IF(AZ44=3,G44,0)</f>
        <v>0</v>
      </c>
      <c r="BD44" s="166">
        <f>IF(AZ44=4,G44,0)</f>
        <v>0</v>
      </c>
      <c r="BE44" s="166">
        <f>IF(AZ44=5,G44,0)</f>
        <v>0</v>
      </c>
      <c r="CA44" s="199">
        <v>7</v>
      </c>
      <c r="CB44" s="199">
        <v>1002</v>
      </c>
      <c r="CZ44" s="166">
        <v>0</v>
      </c>
    </row>
    <row r="45" spans="1:104" x14ac:dyDescent="0.2">
      <c r="A45" s="206"/>
      <c r="B45" s="207" t="s">
        <v>75</v>
      </c>
      <c r="C45" s="208" t="str">
        <f>CONCATENATE(B35," ",C35)</f>
        <v>722 Vnitřní vodovod</v>
      </c>
      <c r="D45" s="209"/>
      <c r="E45" s="210"/>
      <c r="F45" s="211"/>
      <c r="G45" s="212">
        <f>SUM(G35:G44)</f>
        <v>0</v>
      </c>
      <c r="O45" s="192">
        <v>4</v>
      </c>
      <c r="BA45" s="213">
        <f>SUM(BA35:BA44)</f>
        <v>0</v>
      </c>
      <c r="BB45" s="213">
        <f>SUM(BB35:BB44)</f>
        <v>0</v>
      </c>
      <c r="BC45" s="213">
        <f>SUM(BC35:BC44)</f>
        <v>0</v>
      </c>
      <c r="BD45" s="213">
        <f>SUM(BD35:BD44)</f>
        <v>0</v>
      </c>
      <c r="BE45" s="213">
        <f>SUM(BE35:BE44)</f>
        <v>0</v>
      </c>
    </row>
    <row r="46" spans="1:104" x14ac:dyDescent="0.2">
      <c r="A46" s="185" t="s">
        <v>72</v>
      </c>
      <c r="B46" s="186" t="s">
        <v>140</v>
      </c>
      <c r="C46" s="187" t="s">
        <v>141</v>
      </c>
      <c r="D46" s="188"/>
      <c r="E46" s="189"/>
      <c r="F46" s="189"/>
      <c r="G46" s="190"/>
      <c r="H46" s="191"/>
      <c r="I46" s="191"/>
      <c r="O46" s="192">
        <v>1</v>
      </c>
    </row>
    <row r="47" spans="1:104" x14ac:dyDescent="0.2">
      <c r="A47" s="193">
        <v>24</v>
      </c>
      <c r="B47" s="194" t="s">
        <v>142</v>
      </c>
      <c r="C47" s="195" t="s">
        <v>143</v>
      </c>
      <c r="D47" s="196" t="s">
        <v>144</v>
      </c>
      <c r="E47" s="197">
        <v>1</v>
      </c>
      <c r="F47" s="197">
        <v>0</v>
      </c>
      <c r="G47" s="198">
        <f>E47*F47</f>
        <v>0</v>
      </c>
      <c r="O47" s="192">
        <v>2</v>
      </c>
      <c r="AA47" s="166">
        <v>1</v>
      </c>
      <c r="AB47" s="166">
        <v>7</v>
      </c>
      <c r="AC47" s="166">
        <v>7</v>
      </c>
      <c r="AZ47" s="166">
        <v>2</v>
      </c>
      <c r="BA47" s="166">
        <f>IF(AZ47=1,G47,0)</f>
        <v>0</v>
      </c>
      <c r="BB47" s="166">
        <f>IF(AZ47=2,G47,0)</f>
        <v>0</v>
      </c>
      <c r="BC47" s="166">
        <f>IF(AZ47=3,G47,0)</f>
        <v>0</v>
      </c>
      <c r="BD47" s="166">
        <f>IF(AZ47=4,G47,0)</f>
        <v>0</v>
      </c>
      <c r="BE47" s="166">
        <f>IF(AZ47=5,G47,0)</f>
        <v>0</v>
      </c>
      <c r="CA47" s="199">
        <v>1</v>
      </c>
      <c r="CB47" s="199">
        <v>7</v>
      </c>
      <c r="CZ47" s="166">
        <v>0</v>
      </c>
    </row>
    <row r="48" spans="1:104" x14ac:dyDescent="0.2">
      <c r="A48" s="200"/>
      <c r="B48" s="201"/>
      <c r="C48" s="202" t="s">
        <v>145</v>
      </c>
      <c r="D48" s="203"/>
      <c r="E48" s="203"/>
      <c r="F48" s="203"/>
      <c r="G48" s="204"/>
      <c r="L48" s="205" t="s">
        <v>145</v>
      </c>
      <c r="O48" s="192">
        <v>3</v>
      </c>
    </row>
    <row r="49" spans="1:104" x14ac:dyDescent="0.2">
      <c r="A49" s="193">
        <v>25</v>
      </c>
      <c r="B49" s="194" t="s">
        <v>146</v>
      </c>
      <c r="C49" s="195" t="s">
        <v>147</v>
      </c>
      <c r="D49" s="196" t="s">
        <v>144</v>
      </c>
      <c r="E49" s="197">
        <v>1</v>
      </c>
      <c r="F49" s="197">
        <v>0</v>
      </c>
      <c r="G49" s="198">
        <f>E49*F49</f>
        <v>0</v>
      </c>
      <c r="O49" s="192">
        <v>2</v>
      </c>
      <c r="AA49" s="166">
        <v>1</v>
      </c>
      <c r="AB49" s="166">
        <v>7</v>
      </c>
      <c r="AC49" s="166">
        <v>7</v>
      </c>
      <c r="AZ49" s="166">
        <v>2</v>
      </c>
      <c r="BA49" s="166">
        <f>IF(AZ49=1,G49,0)</f>
        <v>0</v>
      </c>
      <c r="BB49" s="166">
        <f>IF(AZ49=2,G49,0)</f>
        <v>0</v>
      </c>
      <c r="BC49" s="166">
        <f>IF(AZ49=3,G49,0)</f>
        <v>0</v>
      </c>
      <c r="BD49" s="166">
        <f>IF(AZ49=4,G49,0)</f>
        <v>0</v>
      </c>
      <c r="BE49" s="166">
        <f>IF(AZ49=5,G49,0)</f>
        <v>0</v>
      </c>
      <c r="CA49" s="199">
        <v>1</v>
      </c>
      <c r="CB49" s="199">
        <v>7</v>
      </c>
      <c r="CZ49" s="166">
        <v>0</v>
      </c>
    </row>
    <row r="50" spans="1:104" x14ac:dyDescent="0.2">
      <c r="A50" s="200"/>
      <c r="B50" s="201"/>
      <c r="C50" s="202" t="s">
        <v>148</v>
      </c>
      <c r="D50" s="203"/>
      <c r="E50" s="203"/>
      <c r="F50" s="203"/>
      <c r="G50" s="204"/>
      <c r="L50" s="205" t="s">
        <v>148</v>
      </c>
      <c r="O50" s="192">
        <v>3</v>
      </c>
    </row>
    <row r="51" spans="1:104" x14ac:dyDescent="0.2">
      <c r="A51" s="193">
        <v>26</v>
      </c>
      <c r="B51" s="194" t="s">
        <v>149</v>
      </c>
      <c r="C51" s="195" t="s">
        <v>150</v>
      </c>
      <c r="D51" s="196" t="s">
        <v>144</v>
      </c>
      <c r="E51" s="197">
        <v>1</v>
      </c>
      <c r="F51" s="197">
        <v>0</v>
      </c>
      <c r="G51" s="198">
        <f>E51*F51</f>
        <v>0</v>
      </c>
      <c r="O51" s="192">
        <v>2</v>
      </c>
      <c r="AA51" s="166">
        <v>1</v>
      </c>
      <c r="AB51" s="166">
        <v>7</v>
      </c>
      <c r="AC51" s="166">
        <v>7</v>
      </c>
      <c r="AZ51" s="166">
        <v>2</v>
      </c>
      <c r="BA51" s="166">
        <f>IF(AZ51=1,G51,0)</f>
        <v>0</v>
      </c>
      <c r="BB51" s="166">
        <f>IF(AZ51=2,G51,0)</f>
        <v>0</v>
      </c>
      <c r="BC51" s="166">
        <f>IF(AZ51=3,G51,0)</f>
        <v>0</v>
      </c>
      <c r="BD51" s="166">
        <f>IF(AZ51=4,G51,0)</f>
        <v>0</v>
      </c>
      <c r="BE51" s="166">
        <f>IF(AZ51=5,G51,0)</f>
        <v>0</v>
      </c>
      <c r="CA51" s="199">
        <v>1</v>
      </c>
      <c r="CB51" s="199">
        <v>7</v>
      </c>
      <c r="CZ51" s="166">
        <v>1.0660000000001399E-2</v>
      </c>
    </row>
    <row r="52" spans="1:104" x14ac:dyDescent="0.2">
      <c r="A52" s="193">
        <v>27</v>
      </c>
      <c r="B52" s="194" t="s">
        <v>151</v>
      </c>
      <c r="C52" s="195" t="s">
        <v>152</v>
      </c>
      <c r="D52" s="196" t="s">
        <v>61</v>
      </c>
      <c r="E52" s="197"/>
      <c r="F52" s="197">
        <v>0</v>
      </c>
      <c r="G52" s="198">
        <f>E52*F52</f>
        <v>0</v>
      </c>
      <c r="O52" s="192">
        <v>2</v>
      </c>
      <c r="AA52" s="166">
        <v>7</v>
      </c>
      <c r="AB52" s="166">
        <v>1002</v>
      </c>
      <c r="AC52" s="166">
        <v>5</v>
      </c>
      <c r="AZ52" s="166">
        <v>2</v>
      </c>
      <c r="BA52" s="166">
        <f>IF(AZ52=1,G52,0)</f>
        <v>0</v>
      </c>
      <c r="BB52" s="166">
        <f>IF(AZ52=2,G52,0)</f>
        <v>0</v>
      </c>
      <c r="BC52" s="166">
        <f>IF(AZ52=3,G52,0)</f>
        <v>0</v>
      </c>
      <c r="BD52" s="166">
        <f>IF(AZ52=4,G52,0)</f>
        <v>0</v>
      </c>
      <c r="BE52" s="166">
        <f>IF(AZ52=5,G52,0)</f>
        <v>0</v>
      </c>
      <c r="CA52" s="199">
        <v>7</v>
      </c>
      <c r="CB52" s="199">
        <v>1002</v>
      </c>
      <c r="CZ52" s="166">
        <v>0</v>
      </c>
    </row>
    <row r="53" spans="1:104" x14ac:dyDescent="0.2">
      <c r="A53" s="206"/>
      <c r="B53" s="207" t="s">
        <v>75</v>
      </c>
      <c r="C53" s="208" t="str">
        <f>CONCATENATE(B46," ",C46)</f>
        <v>725 Zařizovací předměty</v>
      </c>
      <c r="D53" s="209"/>
      <c r="E53" s="210"/>
      <c r="F53" s="211"/>
      <c r="G53" s="212">
        <f>SUM(G46:G52)</f>
        <v>0</v>
      </c>
      <c r="O53" s="192">
        <v>4</v>
      </c>
      <c r="BA53" s="213">
        <f>SUM(BA46:BA52)</f>
        <v>0</v>
      </c>
      <c r="BB53" s="213">
        <f>SUM(BB46:BB52)</f>
        <v>0</v>
      </c>
      <c r="BC53" s="213">
        <f>SUM(BC46:BC52)</f>
        <v>0</v>
      </c>
      <c r="BD53" s="213">
        <f>SUM(BD46:BD52)</f>
        <v>0</v>
      </c>
      <c r="BE53" s="213">
        <f>SUM(BE46:BE52)</f>
        <v>0</v>
      </c>
    </row>
    <row r="54" spans="1:104" x14ac:dyDescent="0.2">
      <c r="A54" s="185" t="s">
        <v>72</v>
      </c>
      <c r="B54" s="186" t="s">
        <v>153</v>
      </c>
      <c r="C54" s="187" t="s">
        <v>154</v>
      </c>
      <c r="D54" s="188"/>
      <c r="E54" s="189"/>
      <c r="F54" s="189"/>
      <c r="G54" s="190"/>
      <c r="H54" s="191"/>
      <c r="I54" s="191"/>
      <c r="O54" s="192">
        <v>1</v>
      </c>
    </row>
    <row r="55" spans="1:104" x14ac:dyDescent="0.2">
      <c r="A55" s="193">
        <v>28</v>
      </c>
      <c r="B55" s="194" t="s">
        <v>155</v>
      </c>
      <c r="C55" s="195" t="s">
        <v>156</v>
      </c>
      <c r="D55" s="196" t="s">
        <v>157</v>
      </c>
      <c r="E55" s="197">
        <v>3</v>
      </c>
      <c r="F55" s="197">
        <v>0</v>
      </c>
      <c r="G55" s="198">
        <f>E55*F55</f>
        <v>0</v>
      </c>
      <c r="O55" s="192">
        <v>2</v>
      </c>
      <c r="AA55" s="166">
        <v>1</v>
      </c>
      <c r="AB55" s="166">
        <v>7</v>
      </c>
      <c r="AC55" s="166">
        <v>7</v>
      </c>
      <c r="AZ55" s="166">
        <v>2</v>
      </c>
      <c r="BA55" s="166">
        <f>IF(AZ55=1,G55,0)</f>
        <v>0</v>
      </c>
      <c r="BB55" s="166">
        <f>IF(AZ55=2,G55,0)</f>
        <v>0</v>
      </c>
      <c r="BC55" s="166">
        <f>IF(AZ55=3,G55,0)</f>
        <v>0</v>
      </c>
      <c r="BD55" s="166">
        <f>IF(AZ55=4,G55,0)</f>
        <v>0</v>
      </c>
      <c r="BE55" s="166">
        <f>IF(AZ55=5,G55,0)</f>
        <v>0</v>
      </c>
      <c r="CA55" s="199">
        <v>1</v>
      </c>
      <c r="CB55" s="199">
        <v>7</v>
      </c>
      <c r="CZ55" s="166">
        <v>0</v>
      </c>
    </row>
    <row r="56" spans="1:104" x14ac:dyDescent="0.2">
      <c r="A56" s="193">
        <v>29</v>
      </c>
      <c r="B56" s="194" t="s">
        <v>158</v>
      </c>
      <c r="C56" s="195" t="s">
        <v>159</v>
      </c>
      <c r="D56" s="196" t="s">
        <v>61</v>
      </c>
      <c r="E56" s="197"/>
      <c r="F56" s="197">
        <v>0</v>
      </c>
      <c r="G56" s="198">
        <f>E56*F56</f>
        <v>0</v>
      </c>
      <c r="O56" s="192">
        <v>2</v>
      </c>
      <c r="AA56" s="166">
        <v>7</v>
      </c>
      <c r="AB56" s="166">
        <v>1002</v>
      </c>
      <c r="AC56" s="166">
        <v>5</v>
      </c>
      <c r="AZ56" s="166">
        <v>2</v>
      </c>
      <c r="BA56" s="166">
        <f>IF(AZ56=1,G56,0)</f>
        <v>0</v>
      </c>
      <c r="BB56" s="166">
        <f>IF(AZ56=2,G56,0)</f>
        <v>0</v>
      </c>
      <c r="BC56" s="166">
        <f>IF(AZ56=3,G56,0)</f>
        <v>0</v>
      </c>
      <c r="BD56" s="166">
        <f>IF(AZ56=4,G56,0)</f>
        <v>0</v>
      </c>
      <c r="BE56" s="166">
        <f>IF(AZ56=5,G56,0)</f>
        <v>0</v>
      </c>
      <c r="CA56" s="199">
        <v>7</v>
      </c>
      <c r="CB56" s="199">
        <v>1002</v>
      </c>
      <c r="CZ56" s="166">
        <v>0</v>
      </c>
    </row>
    <row r="57" spans="1:104" x14ac:dyDescent="0.2">
      <c r="A57" s="206"/>
      <c r="B57" s="207" t="s">
        <v>75</v>
      </c>
      <c r="C57" s="208" t="str">
        <f>CONCATENATE(B54," ",C54)</f>
        <v>767 Konstrukce zámečnické</v>
      </c>
      <c r="D57" s="209"/>
      <c r="E57" s="210"/>
      <c r="F57" s="211"/>
      <c r="G57" s="212">
        <f>SUM(G54:G56)</f>
        <v>0</v>
      </c>
      <c r="O57" s="192">
        <v>4</v>
      </c>
      <c r="BA57" s="213">
        <f>SUM(BA54:BA56)</f>
        <v>0</v>
      </c>
      <c r="BB57" s="213">
        <f>SUM(BB54:BB56)</f>
        <v>0</v>
      </c>
      <c r="BC57" s="213">
        <f>SUM(BC54:BC56)</f>
        <v>0</v>
      </c>
      <c r="BD57" s="213">
        <f>SUM(BD54:BD56)</f>
        <v>0</v>
      </c>
      <c r="BE57" s="213">
        <f>SUM(BE54:BE56)</f>
        <v>0</v>
      </c>
    </row>
    <row r="58" spans="1:104" x14ac:dyDescent="0.2">
      <c r="E58" s="166"/>
    </row>
    <row r="59" spans="1:104" x14ac:dyDescent="0.2">
      <c r="E59" s="166"/>
    </row>
    <row r="60" spans="1:104" x14ac:dyDescent="0.2">
      <c r="E60" s="166"/>
    </row>
    <row r="61" spans="1:104" x14ac:dyDescent="0.2">
      <c r="E61" s="166"/>
    </row>
    <row r="62" spans="1:104" x14ac:dyDescent="0.2">
      <c r="E62" s="166"/>
    </row>
    <row r="63" spans="1:104" x14ac:dyDescent="0.2">
      <c r="E63" s="166"/>
    </row>
    <row r="64" spans="1:104" x14ac:dyDescent="0.2">
      <c r="E64" s="166"/>
    </row>
    <row r="65" spans="5:5" x14ac:dyDescent="0.2">
      <c r="E65" s="166"/>
    </row>
    <row r="66" spans="5:5" x14ac:dyDescent="0.2">
      <c r="E66" s="166"/>
    </row>
    <row r="67" spans="5:5" x14ac:dyDescent="0.2">
      <c r="E67" s="166"/>
    </row>
    <row r="68" spans="5:5" x14ac:dyDescent="0.2">
      <c r="E68" s="166"/>
    </row>
    <row r="69" spans="5:5" x14ac:dyDescent="0.2">
      <c r="E69" s="166"/>
    </row>
    <row r="70" spans="5:5" x14ac:dyDescent="0.2">
      <c r="E70" s="166"/>
    </row>
    <row r="71" spans="5:5" x14ac:dyDescent="0.2">
      <c r="E71" s="166"/>
    </row>
    <row r="72" spans="5:5" x14ac:dyDescent="0.2">
      <c r="E72" s="166"/>
    </row>
    <row r="73" spans="5:5" x14ac:dyDescent="0.2">
      <c r="E73" s="166"/>
    </row>
    <row r="74" spans="5:5" x14ac:dyDescent="0.2">
      <c r="E74" s="166"/>
    </row>
    <row r="75" spans="5:5" x14ac:dyDescent="0.2">
      <c r="E75" s="166"/>
    </row>
    <row r="76" spans="5:5" x14ac:dyDescent="0.2">
      <c r="E76" s="166"/>
    </row>
    <row r="77" spans="5:5" x14ac:dyDescent="0.2">
      <c r="E77" s="166"/>
    </row>
    <row r="78" spans="5:5" x14ac:dyDescent="0.2">
      <c r="E78" s="166"/>
    </row>
    <row r="79" spans="5:5" x14ac:dyDescent="0.2">
      <c r="E79" s="166"/>
    </row>
    <row r="80" spans="5:5" x14ac:dyDescent="0.2">
      <c r="E80" s="166"/>
    </row>
    <row r="81" spans="1:7" x14ac:dyDescent="0.2">
      <c r="A81" s="214"/>
      <c r="B81" s="214"/>
      <c r="C81" s="214"/>
      <c r="D81" s="214"/>
      <c r="E81" s="214"/>
      <c r="F81" s="214"/>
      <c r="G81" s="214"/>
    </row>
    <row r="82" spans="1:7" x14ac:dyDescent="0.2">
      <c r="A82" s="214"/>
      <c r="B82" s="214"/>
      <c r="C82" s="214"/>
      <c r="D82" s="214"/>
      <c r="E82" s="214"/>
      <c r="F82" s="214"/>
      <c r="G82" s="214"/>
    </row>
    <row r="83" spans="1:7" x14ac:dyDescent="0.2">
      <c r="A83" s="214"/>
      <c r="B83" s="214"/>
      <c r="C83" s="214"/>
      <c r="D83" s="214"/>
      <c r="E83" s="214"/>
      <c r="F83" s="214"/>
      <c r="G83" s="214"/>
    </row>
    <row r="84" spans="1:7" x14ac:dyDescent="0.2">
      <c r="A84" s="214"/>
      <c r="B84" s="214"/>
      <c r="C84" s="214"/>
      <c r="D84" s="214"/>
      <c r="E84" s="214"/>
      <c r="F84" s="214"/>
      <c r="G84" s="214"/>
    </row>
    <row r="85" spans="1:7" x14ac:dyDescent="0.2">
      <c r="E85" s="166"/>
    </row>
    <row r="86" spans="1:7" x14ac:dyDescent="0.2">
      <c r="E86" s="166"/>
    </row>
    <row r="87" spans="1:7" x14ac:dyDescent="0.2">
      <c r="E87" s="166"/>
    </row>
    <row r="88" spans="1:7" x14ac:dyDescent="0.2">
      <c r="E88" s="166"/>
    </row>
    <row r="89" spans="1:7" x14ac:dyDescent="0.2">
      <c r="E89" s="166"/>
    </row>
    <row r="90" spans="1:7" x14ac:dyDescent="0.2">
      <c r="E90" s="166"/>
    </row>
    <row r="91" spans="1:7" x14ac:dyDescent="0.2">
      <c r="E91" s="166"/>
    </row>
    <row r="92" spans="1:7" x14ac:dyDescent="0.2">
      <c r="E92" s="166"/>
    </row>
    <row r="93" spans="1:7" x14ac:dyDescent="0.2">
      <c r="E93" s="166"/>
    </row>
    <row r="94" spans="1:7" x14ac:dyDescent="0.2">
      <c r="E94" s="166"/>
    </row>
    <row r="95" spans="1:7" x14ac:dyDescent="0.2">
      <c r="E95" s="166"/>
    </row>
    <row r="96" spans="1:7" x14ac:dyDescent="0.2">
      <c r="E96" s="166"/>
    </row>
    <row r="97" spans="5:5" x14ac:dyDescent="0.2">
      <c r="E97" s="166"/>
    </row>
    <row r="98" spans="5:5" x14ac:dyDescent="0.2">
      <c r="E98" s="166"/>
    </row>
    <row r="99" spans="5:5" x14ac:dyDescent="0.2">
      <c r="E99" s="166"/>
    </row>
    <row r="100" spans="5:5" x14ac:dyDescent="0.2">
      <c r="E100" s="166"/>
    </row>
    <row r="101" spans="5:5" x14ac:dyDescent="0.2">
      <c r="E101" s="166"/>
    </row>
    <row r="102" spans="5:5" x14ac:dyDescent="0.2">
      <c r="E102" s="166"/>
    </row>
    <row r="103" spans="5:5" x14ac:dyDescent="0.2">
      <c r="E103" s="166"/>
    </row>
    <row r="104" spans="5:5" x14ac:dyDescent="0.2">
      <c r="E104" s="166"/>
    </row>
    <row r="105" spans="5:5" x14ac:dyDescent="0.2">
      <c r="E105" s="166"/>
    </row>
    <row r="106" spans="5:5" x14ac:dyDescent="0.2">
      <c r="E106" s="166"/>
    </row>
    <row r="107" spans="5:5" x14ac:dyDescent="0.2">
      <c r="E107" s="166"/>
    </row>
    <row r="108" spans="5:5" x14ac:dyDescent="0.2">
      <c r="E108" s="166"/>
    </row>
    <row r="109" spans="5:5" x14ac:dyDescent="0.2">
      <c r="E109" s="166"/>
    </row>
    <row r="110" spans="5:5" x14ac:dyDescent="0.2">
      <c r="E110" s="166"/>
    </row>
    <row r="111" spans="5:5" x14ac:dyDescent="0.2">
      <c r="E111" s="166"/>
    </row>
    <row r="112" spans="5:5" x14ac:dyDescent="0.2">
      <c r="E112" s="166"/>
    </row>
    <row r="113" spans="1:7" x14ac:dyDescent="0.2">
      <c r="E113" s="166"/>
    </row>
    <row r="114" spans="1:7" x14ac:dyDescent="0.2">
      <c r="E114" s="166"/>
    </row>
    <row r="115" spans="1:7" x14ac:dyDescent="0.2">
      <c r="E115" s="166"/>
    </row>
    <row r="116" spans="1:7" x14ac:dyDescent="0.2">
      <c r="A116" s="215"/>
      <c r="B116" s="215"/>
    </row>
    <row r="117" spans="1:7" x14ac:dyDescent="0.2">
      <c r="A117" s="214"/>
      <c r="B117" s="214"/>
      <c r="C117" s="217"/>
      <c r="D117" s="217"/>
      <c r="E117" s="218"/>
      <c r="F117" s="217"/>
      <c r="G117" s="219"/>
    </row>
    <row r="118" spans="1:7" x14ac:dyDescent="0.2">
      <c r="A118" s="220"/>
      <c r="B118" s="220"/>
      <c r="C118" s="214"/>
      <c r="D118" s="214"/>
      <c r="E118" s="221"/>
      <c r="F118" s="214"/>
      <c r="G118" s="214"/>
    </row>
    <row r="119" spans="1:7" x14ac:dyDescent="0.2">
      <c r="A119" s="214"/>
      <c r="B119" s="214"/>
      <c r="C119" s="214"/>
      <c r="D119" s="214"/>
      <c r="E119" s="221"/>
      <c r="F119" s="214"/>
      <c r="G119" s="214"/>
    </row>
    <row r="120" spans="1:7" x14ac:dyDescent="0.2">
      <c r="A120" s="214"/>
      <c r="B120" s="214"/>
      <c r="C120" s="214"/>
      <c r="D120" s="214"/>
      <c r="E120" s="221"/>
      <c r="F120" s="214"/>
      <c r="G120" s="214"/>
    </row>
    <row r="121" spans="1:7" x14ac:dyDescent="0.2">
      <c r="A121" s="214"/>
      <c r="B121" s="214"/>
      <c r="C121" s="214"/>
      <c r="D121" s="214"/>
      <c r="E121" s="221"/>
      <c r="F121" s="214"/>
      <c r="G121" s="214"/>
    </row>
    <row r="122" spans="1:7" x14ac:dyDescent="0.2">
      <c r="A122" s="214"/>
      <c r="B122" s="214"/>
      <c r="C122" s="214"/>
      <c r="D122" s="214"/>
      <c r="E122" s="221"/>
      <c r="F122" s="214"/>
      <c r="G122" s="214"/>
    </row>
    <row r="123" spans="1:7" x14ac:dyDescent="0.2">
      <c r="A123" s="214"/>
      <c r="B123" s="214"/>
      <c r="C123" s="214"/>
      <c r="D123" s="214"/>
      <c r="E123" s="221"/>
      <c r="F123" s="214"/>
      <c r="G123" s="214"/>
    </row>
    <row r="124" spans="1:7" x14ac:dyDescent="0.2">
      <c r="A124" s="214"/>
      <c r="B124" s="214"/>
      <c r="C124" s="214"/>
      <c r="D124" s="214"/>
      <c r="E124" s="221"/>
      <c r="F124" s="214"/>
      <c r="G124" s="214"/>
    </row>
    <row r="125" spans="1:7" x14ac:dyDescent="0.2">
      <c r="A125" s="214"/>
      <c r="B125" s="214"/>
      <c r="C125" s="214"/>
      <c r="D125" s="214"/>
      <c r="E125" s="221"/>
      <c r="F125" s="214"/>
      <c r="G125" s="214"/>
    </row>
    <row r="126" spans="1:7" x14ac:dyDescent="0.2">
      <c r="A126" s="214"/>
      <c r="B126" s="214"/>
      <c r="C126" s="214"/>
      <c r="D126" s="214"/>
      <c r="E126" s="221"/>
      <c r="F126" s="214"/>
      <c r="G126" s="214"/>
    </row>
    <row r="127" spans="1:7" x14ac:dyDescent="0.2">
      <c r="A127" s="214"/>
      <c r="B127" s="214"/>
      <c r="C127" s="214"/>
      <c r="D127" s="214"/>
      <c r="E127" s="221"/>
      <c r="F127" s="214"/>
      <c r="G127" s="214"/>
    </row>
    <row r="128" spans="1:7" x14ac:dyDescent="0.2">
      <c r="A128" s="214"/>
      <c r="B128" s="214"/>
      <c r="C128" s="214"/>
      <c r="D128" s="214"/>
      <c r="E128" s="221"/>
      <c r="F128" s="214"/>
      <c r="G128" s="214"/>
    </row>
    <row r="129" spans="1:7" x14ac:dyDescent="0.2">
      <c r="A129" s="214"/>
      <c r="B129" s="214"/>
      <c r="C129" s="214"/>
      <c r="D129" s="214"/>
      <c r="E129" s="221"/>
      <c r="F129" s="214"/>
      <c r="G129" s="214"/>
    </row>
    <row r="130" spans="1:7" x14ac:dyDescent="0.2">
      <c r="A130" s="214"/>
      <c r="B130" s="214"/>
      <c r="C130" s="214"/>
      <c r="D130" s="214"/>
      <c r="E130" s="221"/>
      <c r="F130" s="214"/>
      <c r="G130" s="214"/>
    </row>
  </sheetData>
  <mergeCells count="14">
    <mergeCell ref="C31:G31"/>
    <mergeCell ref="C41:G41"/>
    <mergeCell ref="C48:G48"/>
    <mergeCell ref="C50:G50"/>
    <mergeCell ref="C17:G17"/>
    <mergeCell ref="C19:G19"/>
    <mergeCell ref="C21:G21"/>
    <mergeCell ref="C23:G23"/>
    <mergeCell ref="C25:G25"/>
    <mergeCell ref="C27:G27"/>
    <mergeCell ref="A1:G1"/>
    <mergeCell ref="A3:B3"/>
    <mergeCell ref="A4:B4"/>
    <mergeCell ref="E4:G4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B6E2C731E3D44441B020D3C846022277" ma:contentTypeVersion="0" ma:contentTypeDescription="Vytvoří nový dokument" ma:contentTypeScope="" ma:versionID="4981771deb8b19f3acfd43a3c08be36a">
  <xsd:schema xmlns:xsd="http://www.w3.org/2001/XMLSchema" xmlns:xs="http://www.w3.org/2001/XMLSchema" xmlns:p="http://schemas.microsoft.com/office/2006/metadata/properties" xmlns:ns2="34c71ef0-4067-41da-ac56-92115686f297" targetNamespace="http://schemas.microsoft.com/office/2006/metadata/properties" ma:root="true" ma:fieldsID="27abc1fd1d7ff32d3694ccd0ac334304" ns2:_="">
    <xsd:import namespace="34c71ef0-4067-41da-ac56-92115686f297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4c71ef0-4067-41da-ac56-92115686f297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Zachovat ID" ma:description="Ponechat ID po přidání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Assembly>Microsoft.Office.DocumentManagement, Version=14.0.0.0,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Assembly>Microsoft.Office.DocumentManagement, Version=14.0.0.0,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34c71ef0-4067-41da-ac56-92115686f297">Q4C7HCYWQS5Z-917-527336</_dlc_DocId>
    <_dlc_DocIdUrl xmlns="34c71ef0-4067-41da-ac56-92115686f297">
      <Url>http://01ekklapl:88/Firma/_layouts/DocIdRedir.aspx?ID=Q4C7HCYWQS5Z-917-527336</Url>
      <Description>Q4C7HCYWQS5Z-917-527336</Description>
    </_dlc_DocIdUrl>
  </documentManagement>
</p:properties>
</file>

<file path=customXml/itemProps1.xml><?xml version="1.0" encoding="utf-8"?>
<ds:datastoreItem xmlns:ds="http://schemas.openxmlformats.org/officeDocument/2006/customXml" ds:itemID="{81DE95DE-FAE7-4034-B1CB-0948A18013C4}"/>
</file>

<file path=customXml/itemProps2.xml><?xml version="1.0" encoding="utf-8"?>
<ds:datastoreItem xmlns:ds="http://schemas.openxmlformats.org/officeDocument/2006/customXml" ds:itemID="{7773A36F-B037-470F-B727-5D14338ADD6A}"/>
</file>

<file path=customXml/itemProps3.xml><?xml version="1.0" encoding="utf-8"?>
<ds:datastoreItem xmlns:ds="http://schemas.openxmlformats.org/officeDocument/2006/customXml" ds:itemID="{395A8000-A107-4C5C-8BAC-2C62F40EE3D5}"/>
</file>

<file path=customXml/itemProps4.xml><?xml version="1.0" encoding="utf-8"?>
<ds:datastoreItem xmlns:ds="http://schemas.openxmlformats.org/officeDocument/2006/customXml" ds:itemID="{8E788C64-0C4D-4C33-8B5A-002FC493F362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37</vt:i4>
      </vt:variant>
    </vt:vector>
  </HeadingPairs>
  <TitlesOfParts>
    <vt:vector size="40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Zakazka</vt:lpstr>
      <vt:lpstr>Zaklad22</vt:lpstr>
      <vt:lpstr>Zaklad5</vt:lpstr>
      <vt:lpstr>Zhotovitel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2017-06-28T06:09:44Z</dcterms:created>
  <dcterms:modified xsi:type="dcterms:W3CDTF">2017-06-28T06:10:54Z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dlc_DocIdItemGuid">
    <vt:lpwstr>e99d0ebd-4e98-4381-8bd8-1ebd19ba2c65</vt:lpwstr>
  </property>
  <property fmtid="{D5CDD505-2E9C-101B-9397-08002B2CF9AE}" pid="3" name="ContentTypeId">
    <vt:lpwstr>0x010100B6E2C731E3D44441B020D3C846022277</vt:lpwstr>
  </property>
</Properties>
</file>